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7.xml" ContentType="application/vnd.openxmlformats-officedocument.spreadsheetml.comments+xml"/>
  <Override PartName="/xl/drawings/drawing4.xml" ContentType="application/vnd.openxmlformats-officedocument.drawing+xml"/>
  <Override PartName="/xl/comments8.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9.xml" ContentType="application/vnd.openxmlformats-officedocument.spreadsheetml.comments+xml"/>
  <Override PartName="/xl/threadedComments/threadedComment1.xml" ContentType="application/vnd.ms-excel.threadedcomments+xml"/>
  <Override PartName="/xl/comments10.xml" ContentType="application/vnd.openxmlformats-officedocument.spreadsheetml.comments+xml"/>
  <Override PartName="/xl/threadedComments/threadedComment2.xml" ContentType="application/vnd.ms-excel.threadedcomments+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omments11.xml" ContentType="application/vnd.openxmlformats-officedocument.spreadsheetml.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omments12.xml" ContentType="application/vnd.openxmlformats-officedocument.spreadsheetml.comments+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D:\Kavya Bhat-8.13.2021\SynologyDrive\Bolt MMM\Bolt-New Data2\Final versions\"/>
    </mc:Choice>
  </mc:AlternateContent>
  <xr:revisionPtr revIDLastSave="0" documentId="13_ncr:1_{C8288DDE-3D20-4C8F-B75B-D3CC7B45EC64}" xr6:coauthVersionLast="47" xr6:coauthVersionMax="47" xr10:uidLastSave="{00000000-0000-0000-0000-000000000000}"/>
  <bookViews>
    <workbookView xWindow="-120" yWindow="-120" windowWidth="20730" windowHeight="11160" tabRatio="893" xr2:uid="{01E88E4B-1F0A-40E4-A1D9-4B64D33493C6}"/>
  </bookViews>
  <sheets>
    <sheet name="Model Fit" sheetId="19" r:id="rId1"/>
    <sheet name="Contribution(1st Mar- Aug 23rd)" sheetId="16" r:id="rId2"/>
    <sheet name="Contribution(Total)" sheetId="11" r:id="rId3"/>
    <sheet name="Forecasts" sheetId="53" r:id="rId4"/>
    <sheet name="Contribution(latest 3 months)" sheetId="62" r:id="rId5"/>
    <sheet name="Contribution(Forecasts)" sheetId="40" r:id="rId6"/>
    <sheet name="KPI vs Total taxi downloads" sheetId="46" r:id="rId7"/>
    <sheet name="Contribution (Forecasts)" sheetId="55" state="hidden" r:id="rId8"/>
    <sheet name="actual KPI for forecasts period" sheetId="61" r:id="rId9"/>
    <sheet name="old vs new forecsts" sheetId="56" r:id="rId10"/>
    <sheet name="Model Stats" sheetId="57" r:id="rId11"/>
    <sheet name="Model Details" sheetId="47" r:id="rId12"/>
    <sheet name="Contribution(Yearwise)" sheetId="15" r:id="rId13"/>
    <sheet name="Contribution(Yearwise) use" sheetId="59" r:id="rId14"/>
    <sheet name="Google Apple trend chart" sheetId="41" r:id="rId15"/>
    <sheet name="Signups trend" sheetId="52" r:id="rId16"/>
    <sheet name="FComparision w bolt app downlds" sheetId="51" r:id="rId17"/>
    <sheet name="Sheet1" sheetId="58" r:id="rId18"/>
    <sheet name="Variables list to be shared" sheetId="48" state="hidden" r:id="rId19"/>
    <sheet name="Signup cost diff Summary" sheetId="44" state="hidden" r:id="rId20"/>
    <sheet name="KPI vs Sign up 6gbp trend" sheetId="45" state="hidden" r:id="rId21"/>
  </sheets>
  <externalReferences>
    <externalReference r:id="rId22"/>
    <externalReference r:id="rId2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5" i="16" l="1"/>
  <c r="AA13" i="16" s="1"/>
  <c r="R13" i="11" l="1"/>
  <c r="I4" i="62" l="1"/>
  <c r="T23" i="62"/>
  <c r="I28" i="62"/>
  <c r="E32" i="62"/>
  <c r="D55" i="62" l="1"/>
  <c r="Q46" i="62"/>
  <c r="E46" i="62"/>
  <c r="F46" i="62" s="1"/>
  <c r="Q45" i="62"/>
  <c r="E45" i="62"/>
  <c r="F45" i="62" s="1"/>
  <c r="Q44" i="62"/>
  <c r="Q43" i="62"/>
  <c r="Q42" i="62"/>
  <c r="O40" i="62"/>
  <c r="T38" i="62"/>
  <c r="D38" i="62"/>
  <c r="G33" i="62" s="1"/>
  <c r="Q37" i="62"/>
  <c r="E37" i="62"/>
  <c r="P46" i="62" s="1"/>
  <c r="T36" i="62"/>
  <c r="Q36" i="62"/>
  <c r="P36" i="62"/>
  <c r="L36" i="62"/>
  <c r="M36" i="62" s="1"/>
  <c r="N36" i="62" s="1"/>
  <c r="E36" i="62"/>
  <c r="U36" i="62" s="1"/>
  <c r="Q35" i="62"/>
  <c r="P35" i="62"/>
  <c r="L35" i="62"/>
  <c r="M35" i="62" s="1"/>
  <c r="N35" i="62" s="1"/>
  <c r="E35" i="62"/>
  <c r="P44" i="62" s="1"/>
  <c r="Q34" i="62"/>
  <c r="P34" i="62"/>
  <c r="L34" i="62"/>
  <c r="M34" i="62" s="1"/>
  <c r="N34" i="62" s="1"/>
  <c r="E34" i="62"/>
  <c r="S34" i="62" s="1"/>
  <c r="T34" i="62" s="1"/>
  <c r="T33" i="62"/>
  <c r="Q33" i="62"/>
  <c r="P33" i="62"/>
  <c r="M33" i="62"/>
  <c r="N33" i="62" s="1"/>
  <c r="L33" i="62"/>
  <c r="E33" i="62"/>
  <c r="U33" i="62" s="1"/>
  <c r="Q32" i="62"/>
  <c r="P32" i="62"/>
  <c r="M32" i="62"/>
  <c r="N32" i="62" s="1"/>
  <c r="L32" i="62"/>
  <c r="I32" i="62"/>
  <c r="Q31" i="62"/>
  <c r="P31" i="62"/>
  <c r="M31" i="62"/>
  <c r="N31" i="62" s="1"/>
  <c r="L31" i="62"/>
  <c r="E31" i="62"/>
  <c r="P37" i="62" s="1"/>
  <c r="AA30" i="62"/>
  <c r="Q30" i="62"/>
  <c r="E30" i="62"/>
  <c r="S30" i="62" s="1"/>
  <c r="T30" i="62" s="1"/>
  <c r="AA29" i="62"/>
  <c r="Q29" i="62"/>
  <c r="P29" i="62"/>
  <c r="N29" i="62"/>
  <c r="M29" i="62"/>
  <c r="L29" i="62"/>
  <c r="E29" i="62"/>
  <c r="P30" i="62" s="1"/>
  <c r="AA28" i="62"/>
  <c r="Q28" i="62"/>
  <c r="Q40" i="62" s="1"/>
  <c r="E28" i="62"/>
  <c r="D23" i="62"/>
  <c r="G22" i="62" s="1"/>
  <c r="C23" i="62"/>
  <c r="K22" i="62"/>
  <c r="E22" i="62"/>
  <c r="S22" i="62" s="1"/>
  <c r="T22" i="62" s="1"/>
  <c r="K21" i="62"/>
  <c r="E21" i="62"/>
  <c r="S21" i="62" s="1"/>
  <c r="T21" i="62" s="1"/>
  <c r="T20" i="62"/>
  <c r="K20" i="62"/>
  <c r="E20" i="62"/>
  <c r="L20" i="62" s="1"/>
  <c r="M20" i="62" s="1"/>
  <c r="N20" i="62" s="1"/>
  <c r="K19" i="62"/>
  <c r="E19" i="62"/>
  <c r="I19" i="62" s="1"/>
  <c r="K18" i="62"/>
  <c r="E18" i="62"/>
  <c r="J18" i="62" s="1"/>
  <c r="K17" i="62"/>
  <c r="E17" i="62"/>
  <c r="L17" i="62" s="1"/>
  <c r="M17" i="62" s="1"/>
  <c r="N17" i="62" s="1"/>
  <c r="T16" i="62"/>
  <c r="K16" i="62"/>
  <c r="E16" i="62"/>
  <c r="L16" i="62" s="1"/>
  <c r="M16" i="62" s="1"/>
  <c r="N16" i="62" s="1"/>
  <c r="K15" i="62"/>
  <c r="E15" i="62"/>
  <c r="L15" i="62" s="1"/>
  <c r="M15" i="62" s="1"/>
  <c r="N15" i="62" s="1"/>
  <c r="K14" i="62"/>
  <c r="E14" i="62"/>
  <c r="T13" i="62"/>
  <c r="K13" i="62"/>
  <c r="E13" i="62"/>
  <c r="L13" i="62" s="1"/>
  <c r="M13" i="62" s="1"/>
  <c r="N13" i="62" s="1"/>
  <c r="K12" i="62"/>
  <c r="E12" i="62"/>
  <c r="L12" i="62" s="1"/>
  <c r="M12" i="62" s="1"/>
  <c r="N12" i="62" s="1"/>
  <c r="K11" i="62"/>
  <c r="E11" i="62"/>
  <c r="S11" i="62" s="1"/>
  <c r="T11" i="62" s="1"/>
  <c r="AA10" i="62"/>
  <c r="Z10" i="62"/>
  <c r="K10" i="62"/>
  <c r="E10" i="62"/>
  <c r="U10" i="62" s="1"/>
  <c r="AG9" i="62"/>
  <c r="AA9" i="62"/>
  <c r="Z9" i="62"/>
  <c r="K9" i="62"/>
  <c r="E9" i="62"/>
  <c r="J9" i="62" s="1"/>
  <c r="AA8" i="62"/>
  <c r="Z8" i="62"/>
  <c r="T8" i="62"/>
  <c r="K8" i="62"/>
  <c r="E8" i="62"/>
  <c r="J8" i="62" s="1"/>
  <c r="AA7" i="62"/>
  <c r="AG7" i="62" s="1"/>
  <c r="Z7" i="62"/>
  <c r="K7" i="62"/>
  <c r="E7" i="62"/>
  <c r="L7" i="62" s="1"/>
  <c r="M7" i="62" s="1"/>
  <c r="N7" i="62" s="1"/>
  <c r="AA6" i="62"/>
  <c r="Z6" i="62"/>
  <c r="K6" i="62"/>
  <c r="E6" i="62"/>
  <c r="S6" i="62" s="1"/>
  <c r="T6" i="62" s="1"/>
  <c r="AA5" i="62"/>
  <c r="Z5" i="62"/>
  <c r="K5" i="62"/>
  <c r="E5" i="62"/>
  <c r="U5" i="62" s="1"/>
  <c r="K4" i="62"/>
  <c r="E4" i="62"/>
  <c r="J4" i="62" s="1"/>
  <c r="AG3" i="62"/>
  <c r="AF3" i="62"/>
  <c r="AE3" i="62"/>
  <c r="AD3" i="62"/>
  <c r="AC3" i="62"/>
  <c r="AB3" i="62"/>
  <c r="AA3" i="62"/>
  <c r="L14" i="62" l="1"/>
  <c r="M14" i="62" s="1"/>
  <c r="N14" i="62" s="1"/>
  <c r="I14" i="62"/>
  <c r="I30" i="62"/>
  <c r="L4" i="62"/>
  <c r="M4" i="62" s="1"/>
  <c r="F30" i="62"/>
  <c r="AB10" i="62"/>
  <c r="AB11" i="62" s="1"/>
  <c r="F18" i="62"/>
  <c r="L22" i="62"/>
  <c r="M22" i="62" s="1"/>
  <c r="N22" i="62" s="1"/>
  <c r="I18" i="62"/>
  <c r="F20" i="62"/>
  <c r="I20" i="62"/>
  <c r="J20" i="62"/>
  <c r="I31" i="62"/>
  <c r="J22" i="62"/>
  <c r="AB7" i="62"/>
  <c r="AJ7" i="62" s="1"/>
  <c r="I11" i="62"/>
  <c r="L18" i="62"/>
  <c r="M18" i="62" s="1"/>
  <c r="N18" i="62" s="1"/>
  <c r="L19" i="62"/>
  <c r="M19" i="62" s="1"/>
  <c r="N19" i="62" s="1"/>
  <c r="L21" i="62"/>
  <c r="M21" i="62" s="1"/>
  <c r="N21" i="62" s="1"/>
  <c r="U30" i="62"/>
  <c r="J21" i="62"/>
  <c r="J6" i="62"/>
  <c r="J12" i="62"/>
  <c r="F7" i="62"/>
  <c r="L10" i="62"/>
  <c r="M10" i="62" s="1"/>
  <c r="N10" i="62" s="1"/>
  <c r="S18" i="62"/>
  <c r="T18" i="62" s="1"/>
  <c r="U19" i="62"/>
  <c r="F29" i="62"/>
  <c r="L5" i="62"/>
  <c r="M5" i="62" s="1"/>
  <c r="N5" i="62" s="1"/>
  <c r="L6" i="62"/>
  <c r="M6" i="62" s="1"/>
  <c r="N6" i="62" s="1"/>
  <c r="J7" i="62"/>
  <c r="U11" i="62"/>
  <c r="S12" i="62"/>
  <c r="T12" i="62" s="1"/>
  <c r="U18" i="62"/>
  <c r="U31" i="62"/>
  <c r="F12" i="62"/>
  <c r="J19" i="62"/>
  <c r="AB29" i="62"/>
  <c r="AF29" i="62" s="1"/>
  <c r="U32" i="62"/>
  <c r="AB6" i="62"/>
  <c r="AJ6" i="62" s="1"/>
  <c r="I12" i="62"/>
  <c r="U12" i="62"/>
  <c r="U37" i="62"/>
  <c r="L42" i="62"/>
  <c r="M42" i="62" s="1"/>
  <c r="N42" i="62" s="1"/>
  <c r="F47" i="62"/>
  <c r="U6" i="62"/>
  <c r="I7" i="62"/>
  <c r="L11" i="62"/>
  <c r="M11" i="62" s="1"/>
  <c r="N11" i="62" s="1"/>
  <c r="F17" i="62"/>
  <c r="S19" i="62"/>
  <c r="T19" i="62" s="1"/>
  <c r="F34" i="62"/>
  <c r="F35" i="62"/>
  <c r="F36" i="62"/>
  <c r="P45" i="62"/>
  <c r="U22" i="62"/>
  <c r="J5" i="62"/>
  <c r="H6" i="62"/>
  <c r="S7" i="62"/>
  <c r="T7" i="62" s="1"/>
  <c r="J10" i="62"/>
  <c r="F19" i="62"/>
  <c r="G37" i="62"/>
  <c r="I17" i="62"/>
  <c r="I36" i="62"/>
  <c r="J17" i="62"/>
  <c r="U21" i="62"/>
  <c r="AB30" i="62"/>
  <c r="AF30" i="62" s="1"/>
  <c r="F37" i="62"/>
  <c r="P43" i="62"/>
  <c r="H22" i="62"/>
  <c r="I6" i="62"/>
  <c r="U7" i="62"/>
  <c r="L8" i="62"/>
  <c r="M8" i="62" s="1"/>
  <c r="N8" i="62" s="1"/>
  <c r="L9" i="62"/>
  <c r="M9" i="62" s="1"/>
  <c r="N9" i="62" s="1"/>
  <c r="S17" i="62"/>
  <c r="T17" i="62" s="1"/>
  <c r="S35" i="62"/>
  <c r="T35" i="62" s="1"/>
  <c r="I37" i="62"/>
  <c r="L44" i="62"/>
  <c r="M44" i="62" s="1"/>
  <c r="N44" i="62" s="1"/>
  <c r="E41" i="62"/>
  <c r="I41" i="62" s="1"/>
  <c r="U17" i="62"/>
  <c r="J11" i="62"/>
  <c r="I21" i="62"/>
  <c r="I22" i="62"/>
  <c r="I33" i="62"/>
  <c r="S37" i="62"/>
  <c r="T37" i="62" s="1"/>
  <c r="E47" i="62"/>
  <c r="G28" i="62"/>
  <c r="G31" i="62"/>
  <c r="G35" i="62"/>
  <c r="G36" i="62"/>
  <c r="G30" i="62"/>
  <c r="G32" i="62"/>
  <c r="G29" i="62"/>
  <c r="G34" i="62"/>
  <c r="AG6" i="62"/>
  <c r="G20" i="62"/>
  <c r="K23" i="62"/>
  <c r="AA13" i="62"/>
  <c r="G8" i="62"/>
  <c r="G12" i="62"/>
  <c r="G9" i="62"/>
  <c r="G17" i="62"/>
  <c r="AG5" i="62"/>
  <c r="G11" i="62"/>
  <c r="AD10" i="62" s="1"/>
  <c r="G10" i="62"/>
  <c r="G18" i="62"/>
  <c r="G16" i="62"/>
  <c r="G5" i="62"/>
  <c r="G7" i="62"/>
  <c r="G13" i="62"/>
  <c r="G4" i="62"/>
  <c r="AD9" i="62" s="1"/>
  <c r="G6" i="62"/>
  <c r="G15" i="62"/>
  <c r="G19" i="62"/>
  <c r="G14" i="62"/>
  <c r="AD8" i="62" s="1"/>
  <c r="AG8" i="62"/>
  <c r="AG10" i="62"/>
  <c r="F9" i="62"/>
  <c r="S14" i="62"/>
  <c r="T14" i="62" s="1"/>
  <c r="P28" i="62"/>
  <c r="P40" i="62" s="1"/>
  <c r="AA33" i="62"/>
  <c r="H12" i="62"/>
  <c r="F13" i="62"/>
  <c r="F15" i="62"/>
  <c r="H17" i="62"/>
  <c r="H20" i="62"/>
  <c r="S15" i="62"/>
  <c r="T15" i="62" s="1"/>
  <c r="S9" i="62"/>
  <c r="T9" i="62" s="1"/>
  <c r="AB9" i="62"/>
  <c r="AH9" i="62" s="1"/>
  <c r="H13" i="62"/>
  <c r="H14" i="62"/>
  <c r="AE8" i="62" s="1"/>
  <c r="H15" i="62"/>
  <c r="H16" i="62"/>
  <c r="F28" i="62"/>
  <c r="AB28" i="62"/>
  <c r="AD28" i="62" s="1"/>
  <c r="AE28" i="62" s="1"/>
  <c r="I29" i="62"/>
  <c r="S29" i="62"/>
  <c r="T29" i="62" s="1"/>
  <c r="L30" i="62"/>
  <c r="M30" i="62" s="1"/>
  <c r="N30" i="62" s="1"/>
  <c r="I34" i="62"/>
  <c r="U34" i="62"/>
  <c r="I35" i="62"/>
  <c r="U35" i="62"/>
  <c r="L37" i="62"/>
  <c r="M37" i="62" s="1"/>
  <c r="N37" i="62" s="1"/>
  <c r="P42" i="62"/>
  <c r="AB8" i="62"/>
  <c r="F14" i="62"/>
  <c r="AC8" i="62" s="1"/>
  <c r="F16" i="62"/>
  <c r="H19" i="62"/>
  <c r="H7" i="62"/>
  <c r="F8" i="62"/>
  <c r="F4" i="62"/>
  <c r="H9" i="62"/>
  <c r="F10" i="62"/>
  <c r="I13" i="62"/>
  <c r="U14" i="62"/>
  <c r="I15" i="62"/>
  <c r="U15" i="62"/>
  <c r="I16" i="62"/>
  <c r="S28" i="62"/>
  <c r="T28" i="62" s="1"/>
  <c r="F31" i="62"/>
  <c r="F32" i="62"/>
  <c r="F33" i="62"/>
  <c r="H18" i="62"/>
  <c r="H8" i="62"/>
  <c r="AF7" i="62"/>
  <c r="I8" i="62"/>
  <c r="I9" i="62"/>
  <c r="U9" i="62"/>
  <c r="S10" i="62"/>
  <c r="T10" i="62" s="1"/>
  <c r="J13" i="62"/>
  <c r="J14" i="62"/>
  <c r="J15" i="62"/>
  <c r="J16" i="62"/>
  <c r="F21" i="62"/>
  <c r="F22" i="62"/>
  <c r="U29" i="62"/>
  <c r="S31" i="62"/>
  <c r="T31" i="62" s="1"/>
  <c r="S32" i="62"/>
  <c r="T32" i="62" s="1"/>
  <c r="L43" i="62"/>
  <c r="M43" i="62" s="1"/>
  <c r="N43" i="62" s="1"/>
  <c r="H11" i="62"/>
  <c r="AE10" i="62" s="1"/>
  <c r="S4" i="62"/>
  <c r="T4" i="62" s="1"/>
  <c r="S5" i="62"/>
  <c r="T5" i="62" s="1"/>
  <c r="AB5" i="62"/>
  <c r="AJ5" i="62" s="1"/>
  <c r="H4" i="62"/>
  <c r="H5" i="62"/>
  <c r="F6" i="62"/>
  <c r="H10" i="62"/>
  <c r="F11" i="62"/>
  <c r="AC10" i="62" s="1"/>
  <c r="G21" i="62"/>
  <c r="E23" i="62"/>
  <c r="U28" i="62"/>
  <c r="E55" i="62"/>
  <c r="F55" i="62" s="1"/>
  <c r="F5" i="62"/>
  <c r="U4" i="62"/>
  <c r="I5" i="62"/>
  <c r="I10" i="62"/>
  <c r="H21" i="62"/>
  <c r="L28" i="62"/>
  <c r="E38" i="62"/>
  <c r="H28" i="62" s="1"/>
  <c r="D814" i="61"/>
  <c r="D813" i="61"/>
  <c r="D812" i="61"/>
  <c r="D811" i="61"/>
  <c r="D810" i="61"/>
  <c r="G809" i="61"/>
  <c r="D809" i="61"/>
  <c r="D808" i="61"/>
  <c r="G807" i="61" s="1"/>
  <c r="D807" i="61"/>
  <c r="F59" i="11"/>
  <c r="E59" i="11"/>
  <c r="G59" i="11" s="1"/>
  <c r="D59" i="11"/>
  <c r="D55" i="16"/>
  <c r="AG6" i="16"/>
  <c r="AG7" i="16"/>
  <c r="AG8" i="16"/>
  <c r="AG9" i="16"/>
  <c r="AG10" i="16"/>
  <c r="K22" i="16"/>
  <c r="AH7" i="62" l="1"/>
  <c r="AH6" i="62"/>
  <c r="AD30" i="62"/>
  <c r="AE30" i="62" s="1"/>
  <c r="AF28" i="62"/>
  <c r="AC5" i="62"/>
  <c r="AJ10" i="62"/>
  <c r="AF6" i="62"/>
  <c r="AH10" i="62"/>
  <c r="AF10" i="62"/>
  <c r="AD29" i="62"/>
  <c r="AE29" i="62" s="1"/>
  <c r="D51" i="62"/>
  <c r="AB33" i="62"/>
  <c r="AF33" i="62" s="1"/>
  <c r="AE5" i="62"/>
  <c r="L23" i="62"/>
  <c r="G38" i="62"/>
  <c r="AD6" i="62"/>
  <c r="AD7" i="62"/>
  <c r="AD5" i="62"/>
  <c r="G23" i="62"/>
  <c r="H32" i="62"/>
  <c r="H23" i="62"/>
  <c r="AE9" i="62"/>
  <c r="AE6" i="62"/>
  <c r="F23" i="62"/>
  <c r="AC9" i="62"/>
  <c r="AH8" i="62"/>
  <c r="AJ8" i="62"/>
  <c r="S23" i="62"/>
  <c r="I23" i="62"/>
  <c r="J23" i="62"/>
  <c r="U23" i="62"/>
  <c r="AF9" i="62"/>
  <c r="M23" i="62"/>
  <c r="N4" i="62"/>
  <c r="H37" i="62"/>
  <c r="I38" i="62"/>
  <c r="H36" i="62"/>
  <c r="H35" i="62"/>
  <c r="H34" i="62"/>
  <c r="H29" i="62"/>
  <c r="H30" i="62"/>
  <c r="H31" i="62"/>
  <c r="AB13" i="62"/>
  <c r="AJ12" i="62" s="1"/>
  <c r="AK12" i="62" s="1"/>
  <c r="AH5" i="62"/>
  <c r="AF5" i="62"/>
  <c r="AJ9" i="62"/>
  <c r="AC6" i="62"/>
  <c r="AF8" i="62"/>
  <c r="F38" i="62"/>
  <c r="F49" i="62" s="1"/>
  <c r="AC7" i="62"/>
  <c r="L40" i="62"/>
  <c r="M28" i="62"/>
  <c r="H33" i="62"/>
  <c r="AE7" i="62"/>
  <c r="AA30" i="16"/>
  <c r="AA33" i="16" s="1"/>
  <c r="AA29" i="16"/>
  <c r="AA28" i="16"/>
  <c r="AD33" i="62" l="1"/>
  <c r="AE33" i="62" s="1"/>
  <c r="H38" i="62"/>
  <c r="F51" i="62"/>
  <c r="H50" i="62"/>
  <c r="M40" i="62"/>
  <c r="N28" i="62"/>
  <c r="N40" i="62" s="1"/>
  <c r="T29" i="11"/>
  <c r="T31" i="11"/>
  <c r="T32" i="11"/>
  <c r="I32" i="11"/>
  <c r="S32" i="11"/>
  <c r="T37" i="11"/>
  <c r="I29" i="11"/>
  <c r="S29" i="11"/>
  <c r="S30" i="11" l="1"/>
  <c r="T30" i="11" s="1"/>
  <c r="S31" i="11"/>
  <c r="E35" i="11"/>
  <c r="E34" i="11"/>
  <c r="E33" i="11"/>
  <c r="E32" i="11"/>
  <c r="I33" i="11" l="1"/>
  <c r="I34" i="11"/>
  <c r="I35" i="11"/>
  <c r="F33" i="11"/>
  <c r="F34" i="11"/>
  <c r="F35" i="11"/>
  <c r="T33" i="16" l="1"/>
  <c r="T36" i="16"/>
  <c r="T8" i="16"/>
  <c r="T13" i="16"/>
  <c r="T16" i="16"/>
  <c r="T20" i="16"/>
  <c r="Z10" i="16"/>
  <c r="Z9" i="16"/>
  <c r="Z8" i="16"/>
  <c r="Z7" i="16"/>
  <c r="Z6" i="16"/>
  <c r="Z5" i="16"/>
  <c r="Z13" i="16" l="1"/>
  <c r="AG5" i="16"/>
  <c r="K4" i="16"/>
  <c r="AA10" i="16" l="1"/>
  <c r="AD5" i="59" l="1"/>
  <c r="AD6" i="59"/>
  <c r="AD7" i="59"/>
  <c r="AD8" i="59"/>
  <c r="AD9" i="59"/>
  <c r="AD10" i="59"/>
  <c r="AD11" i="59"/>
  <c r="AD12" i="59"/>
  <c r="AD13" i="59"/>
  <c r="AD14" i="59"/>
  <c r="AD15" i="59"/>
  <c r="AD16" i="59"/>
  <c r="AD17" i="59"/>
  <c r="AD18" i="59"/>
  <c r="AD19" i="59"/>
  <c r="AD20" i="59"/>
  <c r="AD21" i="59"/>
  <c r="AD22" i="59"/>
  <c r="AD4" i="59"/>
  <c r="Q5" i="59"/>
  <c r="Q6" i="59"/>
  <c r="Q7" i="59"/>
  <c r="Q8" i="59"/>
  <c r="Q9" i="59"/>
  <c r="Q10" i="59"/>
  <c r="Q11" i="59"/>
  <c r="Q12" i="59"/>
  <c r="Q13" i="59"/>
  <c r="Q14" i="59"/>
  <c r="Q15" i="59"/>
  <c r="Q16" i="59"/>
  <c r="Q17" i="59"/>
  <c r="Q18" i="59"/>
  <c r="Q19" i="59"/>
  <c r="Q20" i="59"/>
  <c r="Q21" i="59"/>
  <c r="Q22" i="59"/>
  <c r="Q4" i="59"/>
  <c r="D5" i="59"/>
  <c r="D6" i="59"/>
  <c r="D7" i="59"/>
  <c r="D8" i="59"/>
  <c r="D9" i="59"/>
  <c r="D10" i="59"/>
  <c r="D11" i="59"/>
  <c r="D12" i="59"/>
  <c r="D13" i="59"/>
  <c r="D14" i="59"/>
  <c r="D15" i="59"/>
  <c r="D16" i="59"/>
  <c r="D17" i="59"/>
  <c r="D18" i="59"/>
  <c r="D19" i="59"/>
  <c r="D20" i="59"/>
  <c r="D21" i="59"/>
  <c r="D22" i="59"/>
  <c r="D4" i="59"/>
  <c r="AD45" i="59"/>
  <c r="Q45" i="59"/>
  <c r="D45" i="59"/>
  <c r="AF44" i="59"/>
  <c r="S44" i="59"/>
  <c r="U44" i="59" s="1"/>
  <c r="V44" i="59" s="1"/>
  <c r="F44" i="59"/>
  <c r="H44" i="59" s="1"/>
  <c r="I44" i="59" s="1"/>
  <c r="AF43" i="59"/>
  <c r="AH43" i="59" s="1"/>
  <c r="AI43" i="59" s="1"/>
  <c r="AJ43" i="59" s="1"/>
  <c r="S43" i="59"/>
  <c r="Y43" i="59" s="1"/>
  <c r="F43" i="59"/>
  <c r="L43" i="59" s="1"/>
  <c r="AF42" i="59"/>
  <c r="AL42" i="59" s="1"/>
  <c r="S42" i="59"/>
  <c r="Y42" i="59" s="1"/>
  <c r="F42" i="59"/>
  <c r="AF41" i="59"/>
  <c r="AH41" i="59" s="1"/>
  <c r="AI41" i="59" s="1"/>
  <c r="S41" i="59"/>
  <c r="U41" i="59" s="1"/>
  <c r="V41" i="59" s="1"/>
  <c r="F41" i="59"/>
  <c r="G41" i="59" s="1"/>
  <c r="AF40" i="59"/>
  <c r="AH40" i="59" s="1"/>
  <c r="AI40" i="59" s="1"/>
  <c r="S40" i="59"/>
  <c r="Y40" i="59" s="1"/>
  <c r="F40" i="59"/>
  <c r="L40" i="59" s="1"/>
  <c r="AF39" i="59"/>
  <c r="AL39" i="59" s="1"/>
  <c r="S39" i="59"/>
  <c r="F39" i="59"/>
  <c r="H39" i="59" s="1"/>
  <c r="I39" i="59" s="1"/>
  <c r="AF38" i="59"/>
  <c r="AH38" i="59" s="1"/>
  <c r="AI38" i="59" s="1"/>
  <c r="AJ38" i="59" s="1"/>
  <c r="S38" i="59"/>
  <c r="T38" i="59" s="1"/>
  <c r="F38" i="59"/>
  <c r="L38" i="59" s="1"/>
  <c r="AF37" i="59"/>
  <c r="AL37" i="59" s="1"/>
  <c r="S37" i="59"/>
  <c r="Y37" i="59" s="1"/>
  <c r="F37" i="59"/>
  <c r="G37" i="59" s="1"/>
  <c r="AF36" i="59"/>
  <c r="S36" i="59"/>
  <c r="U36" i="59" s="1"/>
  <c r="V36" i="59" s="1"/>
  <c r="F36" i="59"/>
  <c r="H36" i="59" s="1"/>
  <c r="I36" i="59" s="1"/>
  <c r="J36" i="59" s="1"/>
  <c r="AF35" i="59"/>
  <c r="AG35" i="59" s="1"/>
  <c r="S35" i="59"/>
  <c r="T35" i="59" s="1"/>
  <c r="F35" i="59"/>
  <c r="L35" i="59" s="1"/>
  <c r="AF34" i="59"/>
  <c r="AL34" i="59" s="1"/>
  <c r="S34" i="59"/>
  <c r="F34" i="59"/>
  <c r="AF33" i="59"/>
  <c r="AH33" i="59" s="1"/>
  <c r="AI33" i="59" s="1"/>
  <c r="S33" i="59"/>
  <c r="U33" i="59" s="1"/>
  <c r="V33" i="59" s="1"/>
  <c r="W33" i="59" s="1"/>
  <c r="F33" i="59"/>
  <c r="G33" i="59" s="1"/>
  <c r="AF32" i="59"/>
  <c r="AH32" i="59" s="1"/>
  <c r="AI32" i="59" s="1"/>
  <c r="S32" i="59"/>
  <c r="Y32" i="59" s="1"/>
  <c r="F32" i="59"/>
  <c r="L32" i="59" s="1"/>
  <c r="AF31" i="59"/>
  <c r="S31" i="59"/>
  <c r="F31" i="59"/>
  <c r="H31" i="59" s="1"/>
  <c r="I31" i="59" s="1"/>
  <c r="AF30" i="59"/>
  <c r="AH30" i="59" s="1"/>
  <c r="AI30" i="59" s="1"/>
  <c r="AJ30" i="59" s="1"/>
  <c r="S30" i="59"/>
  <c r="T30" i="59" s="1"/>
  <c r="F30" i="59"/>
  <c r="G30" i="59" s="1"/>
  <c r="AF29" i="59"/>
  <c r="AL29" i="59" s="1"/>
  <c r="S29" i="59"/>
  <c r="Y29" i="59" s="1"/>
  <c r="F29" i="59"/>
  <c r="G29" i="59" s="1"/>
  <c r="AF28" i="59"/>
  <c r="S28" i="59"/>
  <c r="U28" i="59" s="1"/>
  <c r="V28" i="59" s="1"/>
  <c r="F28" i="59"/>
  <c r="H28" i="59" s="1"/>
  <c r="I28" i="59" s="1"/>
  <c r="J28" i="59" s="1"/>
  <c r="AF27" i="59"/>
  <c r="AG27" i="59" s="1"/>
  <c r="S27" i="59"/>
  <c r="Y27" i="59" s="1"/>
  <c r="F27" i="59"/>
  <c r="L27" i="59" s="1"/>
  <c r="AF26" i="59"/>
  <c r="AH26" i="59" s="1"/>
  <c r="AI26" i="59" s="1"/>
  <c r="S26" i="59"/>
  <c r="T26" i="59" s="1"/>
  <c r="F26" i="59"/>
  <c r="AC23" i="59"/>
  <c r="P23" i="59"/>
  <c r="C23" i="59"/>
  <c r="AO22" i="59"/>
  <c r="AF22" i="59"/>
  <c r="AH22" i="59" s="1"/>
  <c r="AI22" i="59" s="1"/>
  <c r="S22" i="59"/>
  <c r="U22" i="59" s="1"/>
  <c r="V22" i="59" s="1"/>
  <c r="W22" i="59" s="1"/>
  <c r="F22" i="59"/>
  <c r="G22" i="59" s="1"/>
  <c r="AO21" i="59"/>
  <c r="AF21" i="59"/>
  <c r="AG21" i="59" s="1"/>
  <c r="S21" i="59"/>
  <c r="Y21" i="59" s="1"/>
  <c r="F21" i="59"/>
  <c r="L21" i="59" s="1"/>
  <c r="AF20" i="59"/>
  <c r="AL20" i="59" s="1"/>
  <c r="S20" i="59"/>
  <c r="T20" i="59" s="1"/>
  <c r="F20" i="59"/>
  <c r="AO19" i="59"/>
  <c r="AF19" i="59"/>
  <c r="S19" i="59"/>
  <c r="T19" i="59" s="1"/>
  <c r="F19" i="59"/>
  <c r="H19" i="59" s="1"/>
  <c r="I19" i="59" s="1"/>
  <c r="AO18" i="59"/>
  <c r="AF18" i="59"/>
  <c r="AH18" i="59" s="1"/>
  <c r="AI18" i="59" s="1"/>
  <c r="S18" i="59"/>
  <c r="U18" i="59" s="1"/>
  <c r="V18" i="59" s="1"/>
  <c r="F18" i="59"/>
  <c r="G18" i="59" s="1"/>
  <c r="AF17" i="59"/>
  <c r="AL17" i="59" s="1"/>
  <c r="S17" i="59"/>
  <c r="U17" i="59" s="1"/>
  <c r="V17" i="59" s="1"/>
  <c r="F17" i="59"/>
  <c r="G17" i="59" s="1"/>
  <c r="AF16" i="59"/>
  <c r="S16" i="59"/>
  <c r="U16" i="59" s="1"/>
  <c r="V16" i="59" s="1"/>
  <c r="F16" i="59"/>
  <c r="AO15" i="59"/>
  <c r="AF15" i="59"/>
  <c r="AL15" i="59" s="1"/>
  <c r="S15" i="59"/>
  <c r="U15" i="59" s="1"/>
  <c r="V15" i="59" s="1"/>
  <c r="X15" i="59" s="1"/>
  <c r="F15" i="59"/>
  <c r="H15" i="59" s="1"/>
  <c r="I15" i="59" s="1"/>
  <c r="K15" i="59" s="1"/>
  <c r="AO14" i="59"/>
  <c r="AF14" i="59"/>
  <c r="S14" i="59"/>
  <c r="Y14" i="59" s="1"/>
  <c r="F14" i="59"/>
  <c r="L14" i="59" s="1"/>
  <c r="AF13" i="59"/>
  <c r="AG13" i="59" s="1"/>
  <c r="S13" i="59"/>
  <c r="T13" i="59" s="1"/>
  <c r="F13" i="59"/>
  <c r="H13" i="59" s="1"/>
  <c r="I13" i="59" s="1"/>
  <c r="J13" i="59" s="1"/>
  <c r="AO12" i="59"/>
  <c r="AF12" i="59"/>
  <c r="AH12" i="59" s="1"/>
  <c r="AI12" i="59" s="1"/>
  <c r="AJ12" i="59" s="1"/>
  <c r="S12" i="59"/>
  <c r="F12" i="59"/>
  <c r="H12" i="59" s="1"/>
  <c r="I12" i="59" s="1"/>
  <c r="K12" i="59" s="1"/>
  <c r="AO11" i="59"/>
  <c r="AF11" i="59"/>
  <c r="AH11" i="59" s="1"/>
  <c r="AI11" i="59" s="1"/>
  <c r="AK11" i="59" s="1"/>
  <c r="S11" i="59"/>
  <c r="U11" i="59" s="1"/>
  <c r="V11" i="59" s="1"/>
  <c r="F11" i="59"/>
  <c r="AO10" i="59"/>
  <c r="AF10" i="59"/>
  <c r="S10" i="59"/>
  <c r="F10" i="59"/>
  <c r="G10" i="59" s="1"/>
  <c r="AO9" i="59"/>
  <c r="AF9" i="59"/>
  <c r="S9" i="59"/>
  <c r="T9" i="59" s="1"/>
  <c r="F9" i="59"/>
  <c r="L9" i="59" s="1"/>
  <c r="AF8" i="59"/>
  <c r="AH8" i="59" s="1"/>
  <c r="AI8" i="59" s="1"/>
  <c r="S8" i="59"/>
  <c r="U8" i="59" s="1"/>
  <c r="V8" i="59" s="1"/>
  <c r="F8" i="59"/>
  <c r="H8" i="59" s="1"/>
  <c r="I8" i="59" s="1"/>
  <c r="AO7" i="59"/>
  <c r="AF7" i="59"/>
  <c r="AL7" i="59" s="1"/>
  <c r="S7" i="59"/>
  <c r="U7" i="59" s="1"/>
  <c r="V7" i="59" s="1"/>
  <c r="F7" i="59"/>
  <c r="L7" i="59" s="1"/>
  <c r="AO6" i="59"/>
  <c r="AF6" i="59"/>
  <c r="S6" i="59"/>
  <c r="Y6" i="59" s="1"/>
  <c r="F6" i="59"/>
  <c r="H6" i="59" s="1"/>
  <c r="I6" i="59" s="1"/>
  <c r="AO5" i="59"/>
  <c r="AF5" i="59"/>
  <c r="AH5" i="59" s="1"/>
  <c r="AI5" i="59" s="1"/>
  <c r="S5" i="59"/>
  <c r="Y5" i="59" s="1"/>
  <c r="F5" i="59"/>
  <c r="L5" i="59" s="1"/>
  <c r="AO4" i="59"/>
  <c r="AF4" i="59"/>
  <c r="AL4" i="59" s="1"/>
  <c r="S4" i="59"/>
  <c r="F4" i="59"/>
  <c r="D24" i="15"/>
  <c r="AL10" i="59" l="1"/>
  <c r="AL14" i="59"/>
  <c r="AL6" i="59"/>
  <c r="AK8" i="59"/>
  <c r="AJ18" i="59"/>
  <c r="AD23" i="59"/>
  <c r="G39" i="59"/>
  <c r="L39" i="59"/>
  <c r="Y17" i="59"/>
  <c r="X17" i="59"/>
  <c r="W18" i="59"/>
  <c r="Q23" i="59"/>
  <c r="Y10" i="59"/>
  <c r="Y4" i="59"/>
  <c r="L8" i="59"/>
  <c r="H30" i="59"/>
  <c r="I30" i="59" s="1"/>
  <c r="K30" i="59" s="1"/>
  <c r="G8" i="59"/>
  <c r="AL40" i="59"/>
  <c r="AG8" i="59"/>
  <c r="AH17" i="59"/>
  <c r="AI17" i="59" s="1"/>
  <c r="AJ17" i="59" s="1"/>
  <c r="T29" i="59"/>
  <c r="AG42" i="59"/>
  <c r="T14" i="59"/>
  <c r="T27" i="59"/>
  <c r="U29" i="59"/>
  <c r="V29" i="59" s="1"/>
  <c r="X29" i="59" s="1"/>
  <c r="Y16" i="59"/>
  <c r="AL32" i="59"/>
  <c r="AH37" i="59"/>
  <c r="AI37" i="59" s="1"/>
  <c r="AK37" i="59" s="1"/>
  <c r="G15" i="59"/>
  <c r="G27" i="59"/>
  <c r="U38" i="59"/>
  <c r="V38" i="59" s="1"/>
  <c r="X38" i="59" s="1"/>
  <c r="H40" i="59"/>
  <c r="I40" i="59" s="1"/>
  <c r="J40" i="59" s="1"/>
  <c r="T43" i="59"/>
  <c r="AL8" i="59"/>
  <c r="L15" i="59"/>
  <c r="H27" i="59"/>
  <c r="I27" i="59" s="1"/>
  <c r="J27" i="59" s="1"/>
  <c r="L30" i="59"/>
  <c r="U43" i="59"/>
  <c r="V43" i="59" s="1"/>
  <c r="X43" i="59" s="1"/>
  <c r="L11" i="59"/>
  <c r="G14" i="59"/>
  <c r="AG32" i="59"/>
  <c r="T42" i="59"/>
  <c r="Y11" i="59"/>
  <c r="J19" i="59"/>
  <c r="AH42" i="59"/>
  <c r="AI42" i="59" s="1"/>
  <c r="AK42" i="59" s="1"/>
  <c r="L44" i="59"/>
  <c r="Y7" i="59"/>
  <c r="L13" i="59"/>
  <c r="AG17" i="59"/>
  <c r="L28" i="59"/>
  <c r="Y41" i="59"/>
  <c r="L18" i="59"/>
  <c r="D23" i="59"/>
  <c r="AK40" i="59"/>
  <c r="AJ40" i="59"/>
  <c r="X8" i="59"/>
  <c r="W8" i="59"/>
  <c r="AK32" i="59"/>
  <c r="AJ32" i="59"/>
  <c r="X11" i="59"/>
  <c r="W11" i="59"/>
  <c r="G7" i="59"/>
  <c r="AG7" i="59"/>
  <c r="U10" i="59"/>
  <c r="V10" i="59" s="1"/>
  <c r="X10" i="59" s="1"/>
  <c r="H11" i="59"/>
  <c r="I11" i="59" s="1"/>
  <c r="J11" i="59" s="1"/>
  <c r="AL12" i="59"/>
  <c r="AH14" i="59"/>
  <c r="AI14" i="59" s="1"/>
  <c r="AJ14" i="59" s="1"/>
  <c r="X18" i="59"/>
  <c r="U19" i="59"/>
  <c r="V19" i="59" s="1"/>
  <c r="X19" i="59" s="1"/>
  <c r="AG20" i="59"/>
  <c r="U21" i="59"/>
  <c r="V21" i="59" s="1"/>
  <c r="Y22" i="59"/>
  <c r="Y28" i="59"/>
  <c r="AG29" i="59"/>
  <c r="AL30" i="59"/>
  <c r="H32" i="59"/>
  <c r="I32" i="59" s="1"/>
  <c r="J32" i="59" s="1"/>
  <c r="X33" i="59"/>
  <c r="AG34" i="59"/>
  <c r="U35" i="59"/>
  <c r="V35" i="59" s="1"/>
  <c r="X35" i="59" s="1"/>
  <c r="G38" i="59"/>
  <c r="U40" i="59"/>
  <c r="V40" i="59" s="1"/>
  <c r="W40" i="59" s="1"/>
  <c r="AG41" i="59"/>
  <c r="T44" i="59"/>
  <c r="F23" i="59"/>
  <c r="G5" i="59"/>
  <c r="T21" i="59"/>
  <c r="T40" i="59"/>
  <c r="AH7" i="59"/>
  <c r="AI7" i="59" s="1"/>
  <c r="AK7" i="59" s="1"/>
  <c r="AH29" i="59"/>
  <c r="AI29" i="59" s="1"/>
  <c r="AK29" i="59" s="1"/>
  <c r="Y33" i="59"/>
  <c r="AH34" i="59"/>
  <c r="AI34" i="59" s="1"/>
  <c r="AK34" i="59" s="1"/>
  <c r="L36" i="59"/>
  <c r="T37" i="59"/>
  <c r="H38" i="59"/>
  <c r="I38" i="59" s="1"/>
  <c r="H41" i="59"/>
  <c r="I41" i="59" s="1"/>
  <c r="AL41" i="59"/>
  <c r="G43" i="59"/>
  <c r="Y44" i="59"/>
  <c r="T10" i="59"/>
  <c r="AH27" i="59"/>
  <c r="AI27" i="59" s="1"/>
  <c r="AH20" i="59"/>
  <c r="AI20" i="59" s="1"/>
  <c r="AK20" i="59" s="1"/>
  <c r="G9" i="59"/>
  <c r="AG10" i="59"/>
  <c r="H14" i="59"/>
  <c r="I14" i="59" s="1"/>
  <c r="K14" i="59" s="1"/>
  <c r="H18" i="59"/>
  <c r="I18" i="59" s="1"/>
  <c r="AL18" i="59"/>
  <c r="AG22" i="59"/>
  <c r="AG26" i="59"/>
  <c r="U27" i="59"/>
  <c r="V27" i="59" s="1"/>
  <c r="U30" i="59"/>
  <c r="V30" i="59" s="1"/>
  <c r="G31" i="59"/>
  <c r="T32" i="59"/>
  <c r="Y35" i="59"/>
  <c r="U37" i="59"/>
  <c r="V37" i="59" s="1"/>
  <c r="X37" i="59" s="1"/>
  <c r="AG39" i="59"/>
  <c r="H43" i="59"/>
  <c r="I43" i="59" s="1"/>
  <c r="J43" i="59" s="1"/>
  <c r="AK30" i="59"/>
  <c r="G32" i="59"/>
  <c r="H5" i="59"/>
  <c r="I5" i="59" s="1"/>
  <c r="J5" i="59" s="1"/>
  <c r="L6" i="59"/>
  <c r="H7" i="59"/>
  <c r="I7" i="59" s="1"/>
  <c r="Y9" i="59"/>
  <c r="Y19" i="59"/>
  <c r="AG4" i="59"/>
  <c r="AH4" i="59"/>
  <c r="AI4" i="59" s="1"/>
  <c r="AK4" i="59" s="1"/>
  <c r="T5" i="59"/>
  <c r="U6" i="59"/>
  <c r="V6" i="59" s="1"/>
  <c r="W6" i="59" s="1"/>
  <c r="H9" i="59"/>
  <c r="I9" i="59" s="1"/>
  <c r="AH10" i="59"/>
  <c r="AI10" i="59" s="1"/>
  <c r="AK10" i="59" s="1"/>
  <c r="T11" i="59"/>
  <c r="G13" i="59"/>
  <c r="T17" i="59"/>
  <c r="G21" i="59"/>
  <c r="H22" i="59"/>
  <c r="I22" i="59" s="1"/>
  <c r="AL22" i="59"/>
  <c r="L31" i="59"/>
  <c r="U32" i="59"/>
  <c r="V32" i="59" s="1"/>
  <c r="X32" i="59" s="1"/>
  <c r="H33" i="59"/>
  <c r="I33" i="59" s="1"/>
  <c r="AG33" i="59"/>
  <c r="G35" i="59"/>
  <c r="T36" i="59"/>
  <c r="AK38" i="59"/>
  <c r="AG40" i="59"/>
  <c r="AK43" i="59"/>
  <c r="U5" i="59"/>
  <c r="V5" i="59" s="1"/>
  <c r="T7" i="59"/>
  <c r="H21" i="59"/>
  <c r="I21" i="59" s="1"/>
  <c r="J21" i="59" s="1"/>
  <c r="K28" i="59"/>
  <c r="AL33" i="59"/>
  <c r="H35" i="59"/>
  <c r="I35" i="59" s="1"/>
  <c r="K35" i="59" s="1"/>
  <c r="AH35" i="59"/>
  <c r="AI35" i="59" s="1"/>
  <c r="Y36" i="59"/>
  <c r="AG37" i="59"/>
  <c r="AL38" i="59"/>
  <c r="G40" i="59"/>
  <c r="AL43" i="59"/>
  <c r="U9" i="59"/>
  <c r="V9" i="59" s="1"/>
  <c r="X9" i="59" s="1"/>
  <c r="G11" i="59"/>
  <c r="AG12" i="59"/>
  <c r="AG14" i="59"/>
  <c r="T28" i="59"/>
  <c r="AG6" i="59"/>
  <c r="U14" i="59"/>
  <c r="V14" i="59" s="1"/>
  <c r="W14" i="59" s="1"/>
  <c r="T16" i="59"/>
  <c r="L19" i="59"/>
  <c r="AH21" i="59"/>
  <c r="AI21" i="59" s="1"/>
  <c r="AJ5" i="59"/>
  <c r="AK5" i="59"/>
  <c r="K8" i="59"/>
  <c r="J8" i="59"/>
  <c r="W7" i="59"/>
  <c r="X7" i="59"/>
  <c r="J6" i="59"/>
  <c r="K6" i="59"/>
  <c r="Y31" i="59"/>
  <c r="U31" i="59"/>
  <c r="V31" i="59" s="1"/>
  <c r="T31" i="59"/>
  <c r="AK33" i="59"/>
  <c r="AJ33" i="59"/>
  <c r="AL9" i="59"/>
  <c r="AH9" i="59"/>
  <c r="AI9" i="59" s="1"/>
  <c r="J12" i="59"/>
  <c r="AK12" i="59"/>
  <c r="U13" i="59"/>
  <c r="V13" i="59" s="1"/>
  <c r="W17" i="59"/>
  <c r="AK18" i="59"/>
  <c r="X22" i="59"/>
  <c r="AL31" i="59"/>
  <c r="AH31" i="59"/>
  <c r="AI31" i="59" s="1"/>
  <c r="K36" i="59"/>
  <c r="Y39" i="59"/>
  <c r="U39" i="59"/>
  <c r="V39" i="59" s="1"/>
  <c r="T39" i="59"/>
  <c r="AK41" i="59"/>
  <c r="AJ41" i="59"/>
  <c r="X44" i="59"/>
  <c r="W44" i="59"/>
  <c r="G4" i="59"/>
  <c r="U4" i="59"/>
  <c r="V4" i="59" s="1"/>
  <c r="X4" i="59" s="1"/>
  <c r="AL5" i="59"/>
  <c r="AH6" i="59"/>
  <c r="AI6" i="59" s="1"/>
  <c r="AL16" i="59"/>
  <c r="AG16" i="59"/>
  <c r="H4" i="59"/>
  <c r="I4" i="59" s="1"/>
  <c r="T6" i="59"/>
  <c r="AG9" i="59"/>
  <c r="Y13" i="59"/>
  <c r="J15" i="59"/>
  <c r="AH16" i="59"/>
  <c r="AI16" i="59" s="1"/>
  <c r="L26" i="59"/>
  <c r="H26" i="59"/>
  <c r="I26" i="59" s="1"/>
  <c r="G26" i="59"/>
  <c r="X28" i="59"/>
  <c r="W28" i="59"/>
  <c r="AG31" i="59"/>
  <c r="T4" i="59"/>
  <c r="U12" i="59"/>
  <c r="V12" i="59" s="1"/>
  <c r="T12" i="59"/>
  <c r="AL13" i="59"/>
  <c r="AH13" i="59"/>
  <c r="AI13" i="59" s="1"/>
  <c r="H16" i="59"/>
  <c r="I16" i="59" s="1"/>
  <c r="G16" i="59"/>
  <c r="L17" i="59"/>
  <c r="H17" i="59"/>
  <c r="I17" i="59" s="1"/>
  <c r="AL19" i="59"/>
  <c r="AH19" i="59"/>
  <c r="AI19" i="59" s="1"/>
  <c r="AG19" i="59"/>
  <c r="AK22" i="59"/>
  <c r="AJ22" i="59"/>
  <c r="S23" i="59"/>
  <c r="Y26" i="59"/>
  <c r="S45" i="59"/>
  <c r="U26" i="59"/>
  <c r="V26" i="59" s="1"/>
  <c r="L34" i="59"/>
  <c r="H34" i="59"/>
  <c r="I34" i="59" s="1"/>
  <c r="G34" i="59"/>
  <c r="X36" i="59"/>
  <c r="W36" i="59"/>
  <c r="L42" i="59"/>
  <c r="H42" i="59"/>
  <c r="I42" i="59" s="1"/>
  <c r="G42" i="59"/>
  <c r="AL44" i="59"/>
  <c r="AH44" i="59"/>
  <c r="AI44" i="59" s="1"/>
  <c r="AG44" i="59"/>
  <c r="G6" i="59"/>
  <c r="AJ11" i="59"/>
  <c r="Y34" i="59"/>
  <c r="U34" i="59"/>
  <c r="V34" i="59" s="1"/>
  <c r="AG5" i="59"/>
  <c r="T8" i="59"/>
  <c r="Y8" i="59"/>
  <c r="AJ8" i="59"/>
  <c r="W15" i="59"/>
  <c r="L16" i="59"/>
  <c r="K19" i="59"/>
  <c r="L20" i="59"/>
  <c r="H20" i="59"/>
  <c r="I20" i="59" s="1"/>
  <c r="G20" i="59"/>
  <c r="AF45" i="59"/>
  <c r="AL28" i="59"/>
  <c r="AH28" i="59"/>
  <c r="AI28" i="59" s="1"/>
  <c r="AG28" i="59"/>
  <c r="K31" i="59"/>
  <c r="J31" i="59"/>
  <c r="T34" i="59"/>
  <c r="F45" i="59"/>
  <c r="L4" i="59"/>
  <c r="AF23" i="59"/>
  <c r="L10" i="59"/>
  <c r="H10" i="59"/>
  <c r="I10" i="59" s="1"/>
  <c r="Y12" i="59"/>
  <c r="K13" i="59"/>
  <c r="X16" i="59"/>
  <c r="W16" i="59"/>
  <c r="Y20" i="59"/>
  <c r="U20" i="59"/>
  <c r="V20" i="59" s="1"/>
  <c r="L29" i="59"/>
  <c r="H29" i="59"/>
  <c r="I29" i="59" s="1"/>
  <c r="AL36" i="59"/>
  <c r="AH36" i="59"/>
  <c r="AI36" i="59" s="1"/>
  <c r="AG36" i="59"/>
  <c r="K39" i="59"/>
  <c r="J39" i="59"/>
  <c r="X41" i="59"/>
  <c r="W41" i="59"/>
  <c r="K44" i="59"/>
  <c r="J44" i="59"/>
  <c r="AH15" i="59"/>
  <c r="AI15" i="59" s="1"/>
  <c r="AG15" i="59"/>
  <c r="AK26" i="59"/>
  <c r="AJ26" i="59"/>
  <c r="L37" i="59"/>
  <c r="H37" i="59"/>
  <c r="I37" i="59" s="1"/>
  <c r="AL11" i="59"/>
  <c r="L12" i="59"/>
  <c r="Y15" i="59"/>
  <c r="Y18" i="59"/>
  <c r="AL21" i="59"/>
  <c r="L22" i="59"/>
  <c r="AL27" i="59"/>
  <c r="Y30" i="59"/>
  <c r="L33" i="59"/>
  <c r="AL35" i="59"/>
  <c r="Y38" i="59"/>
  <c r="AH39" i="59"/>
  <c r="AI39" i="59" s="1"/>
  <c r="L41" i="59"/>
  <c r="U42" i="59"/>
  <c r="V42" i="59" s="1"/>
  <c r="AG18" i="59"/>
  <c r="G19" i="59"/>
  <c r="T22" i="59"/>
  <c r="G28" i="59"/>
  <c r="AG30" i="59"/>
  <c r="T33" i="59"/>
  <c r="G36" i="59"/>
  <c r="AG38" i="59"/>
  <c r="T41" i="59"/>
  <c r="G44" i="59"/>
  <c r="AG11" i="59"/>
  <c r="G12" i="59"/>
  <c r="T15" i="59"/>
  <c r="T18" i="59"/>
  <c r="AL26" i="59"/>
  <c r="AG43" i="59"/>
  <c r="W29" i="59" l="1"/>
  <c r="AJ42" i="59"/>
  <c r="AJ37" i="59"/>
  <c r="AJ10" i="59"/>
  <c r="AJ7" i="59"/>
  <c r="J14" i="59"/>
  <c r="AK14" i="59"/>
  <c r="J30" i="59"/>
  <c r="J35" i="59"/>
  <c r="K27" i="59"/>
  <c r="W35" i="59"/>
  <c r="K21" i="59"/>
  <c r="K40" i="59"/>
  <c r="W38" i="59"/>
  <c r="W9" i="59"/>
  <c r="W19" i="59"/>
  <c r="AJ4" i="59"/>
  <c r="AJ29" i="59"/>
  <c r="AK17" i="59"/>
  <c r="K32" i="59"/>
  <c r="AJ34" i="59"/>
  <c r="K43" i="59"/>
  <c r="X5" i="59"/>
  <c r="W5" i="59"/>
  <c r="X40" i="59"/>
  <c r="X6" i="59"/>
  <c r="T45" i="59"/>
  <c r="W10" i="59"/>
  <c r="W43" i="59"/>
  <c r="X14" i="59"/>
  <c r="K5" i="59"/>
  <c r="W32" i="59"/>
  <c r="W37" i="59"/>
  <c r="AG45" i="59"/>
  <c r="AJ20" i="59"/>
  <c r="AJ35" i="59"/>
  <c r="AK35" i="59"/>
  <c r="K18" i="59"/>
  <c r="J18" i="59"/>
  <c r="AG23" i="59"/>
  <c r="AK21" i="59"/>
  <c r="AJ21" i="59"/>
  <c r="J22" i="59"/>
  <c r="K22" i="59"/>
  <c r="K41" i="59"/>
  <c r="J41" i="59"/>
  <c r="X21" i="59"/>
  <c r="W21" i="59"/>
  <c r="J9" i="59"/>
  <c r="K9" i="59"/>
  <c r="X30" i="59"/>
  <c r="W30" i="59"/>
  <c r="K38" i="59"/>
  <c r="J38" i="59"/>
  <c r="X27" i="59"/>
  <c r="W27" i="59"/>
  <c r="AK27" i="59"/>
  <c r="AJ27" i="59"/>
  <c r="K11" i="59"/>
  <c r="J33" i="59"/>
  <c r="K33" i="59"/>
  <c r="K7" i="59"/>
  <c r="J7" i="59"/>
  <c r="AJ15" i="59"/>
  <c r="AK15" i="59"/>
  <c r="K29" i="59"/>
  <c r="J29" i="59"/>
  <c r="X39" i="59"/>
  <c r="W39" i="59"/>
  <c r="K34" i="59"/>
  <c r="J34" i="59"/>
  <c r="X42" i="59"/>
  <c r="W42" i="59"/>
  <c r="K37" i="59"/>
  <c r="J37" i="59"/>
  <c r="K20" i="59"/>
  <c r="J20" i="59"/>
  <c r="K42" i="59"/>
  <c r="J42" i="59"/>
  <c r="AK13" i="59"/>
  <c r="AJ13" i="59"/>
  <c r="K10" i="59"/>
  <c r="J10" i="59"/>
  <c r="AK16" i="59"/>
  <c r="AJ16" i="59"/>
  <c r="AK6" i="59"/>
  <c r="AJ6" i="59"/>
  <c r="AK9" i="59"/>
  <c r="AJ9" i="59"/>
  <c r="J4" i="59"/>
  <c r="K4" i="59"/>
  <c r="AK44" i="59"/>
  <c r="AJ44" i="59"/>
  <c r="AK39" i="59"/>
  <c r="AJ39" i="59"/>
  <c r="AK36" i="59"/>
  <c r="AJ36" i="59"/>
  <c r="X20" i="59"/>
  <c r="W20" i="59"/>
  <c r="X26" i="59"/>
  <c r="W26" i="59"/>
  <c r="X12" i="59"/>
  <c r="W12" i="59"/>
  <c r="W4" i="59"/>
  <c r="X34" i="59"/>
  <c r="W34" i="59"/>
  <c r="AK19" i="59"/>
  <c r="AJ19" i="59"/>
  <c r="AK31" i="59"/>
  <c r="AJ31" i="59"/>
  <c r="X13" i="59"/>
  <c r="W13" i="59"/>
  <c r="X31" i="59"/>
  <c r="W31" i="59"/>
  <c r="AK28" i="59"/>
  <c r="AJ28" i="59"/>
  <c r="K17" i="59"/>
  <c r="J17" i="59"/>
  <c r="T23" i="59"/>
  <c r="G45" i="59"/>
  <c r="G23" i="59"/>
  <c r="K26" i="59"/>
  <c r="J26" i="59"/>
  <c r="J16" i="59"/>
  <c r="K16" i="59"/>
  <c r="P24" i="15" l="1"/>
  <c r="AB24" i="15"/>
  <c r="N4" i="40" l="1"/>
  <c r="M4" i="40"/>
  <c r="L4" i="40"/>
  <c r="AC14" i="15" l="1"/>
  <c r="E14" i="40" l="1"/>
  <c r="AB3" i="16" l="1"/>
  <c r="AC3" i="16"/>
  <c r="AD3" i="16"/>
  <c r="AE3" i="16"/>
  <c r="AF3" i="16"/>
  <c r="AG3" i="16"/>
  <c r="AA3" i="16"/>
  <c r="AA9" i="16"/>
  <c r="AA8" i="16"/>
  <c r="AA6" i="16"/>
  <c r="AA7" i="16"/>
  <c r="K4" i="11" l="1"/>
  <c r="U46" i="11"/>
  <c r="G807" i="53" l="1"/>
  <c r="G3" i="47" l="1"/>
  <c r="G4" i="47"/>
  <c r="G5" i="47"/>
  <c r="G6" i="47"/>
  <c r="G7" i="47"/>
  <c r="G8" i="47"/>
  <c r="G9" i="47"/>
  <c r="G10" i="47"/>
  <c r="G11" i="47"/>
  <c r="G12" i="47"/>
  <c r="G13" i="47"/>
  <c r="G14" i="47"/>
  <c r="G15" i="47"/>
  <c r="G16" i="47"/>
  <c r="G17" i="47"/>
  <c r="G18" i="47"/>
  <c r="G19" i="47"/>
  <c r="G20" i="47"/>
  <c r="G21" i="47"/>
  <c r="G22" i="47"/>
  <c r="G23" i="47"/>
  <c r="G24" i="47"/>
  <c r="G25" i="47"/>
  <c r="G26" i="47"/>
  <c r="G27" i="47"/>
  <c r="G28" i="47"/>
  <c r="G29" i="47"/>
  <c r="G30" i="47"/>
  <c r="G31" i="47"/>
  <c r="G32" i="47"/>
  <c r="G33" i="47"/>
  <c r="G34" i="47"/>
  <c r="G35" i="47"/>
  <c r="G36" i="47"/>
  <c r="G37" i="47"/>
  <c r="G38" i="47"/>
  <c r="G39" i="47"/>
  <c r="G40" i="47"/>
  <c r="G41" i="47"/>
  <c r="G42" i="47"/>
  <c r="G43" i="47"/>
  <c r="G44" i="47"/>
  <c r="G45" i="47"/>
  <c r="G46" i="47"/>
  <c r="G47" i="47"/>
  <c r="G48" i="47"/>
  <c r="G49" i="47"/>
  <c r="G50" i="47"/>
  <c r="G51" i="47"/>
  <c r="G52" i="47"/>
  <c r="G53" i="47"/>
  <c r="G54" i="47"/>
  <c r="G55" i="47"/>
  <c r="G56" i="47"/>
  <c r="G57" i="47"/>
  <c r="G58" i="47"/>
  <c r="G59" i="47"/>
  <c r="G60" i="47"/>
  <c r="G61" i="47"/>
  <c r="G62" i="47"/>
  <c r="G63" i="47"/>
  <c r="G64" i="47"/>
  <c r="G65" i="47"/>
  <c r="G2" i="47"/>
  <c r="G809" i="53" l="1"/>
  <c r="K29" i="16" l="1"/>
  <c r="K29" i="55" l="1"/>
  <c r="E29" i="55"/>
  <c r="J29" i="55"/>
  <c r="J22" i="55"/>
  <c r="E38" i="55"/>
  <c r="I35" i="55"/>
  <c r="E41" i="55" l="1"/>
  <c r="Q46" i="55" l="1"/>
  <c r="E46" i="55"/>
  <c r="F46" i="55" s="1"/>
  <c r="Q45" i="55"/>
  <c r="E45" i="55"/>
  <c r="F45" i="55" s="1"/>
  <c r="Q44" i="55"/>
  <c r="Q43" i="55"/>
  <c r="Q42" i="55"/>
  <c r="D38" i="55"/>
  <c r="G36" i="55" s="1"/>
  <c r="Q37" i="55"/>
  <c r="E37" i="55"/>
  <c r="P46" i="55" s="1"/>
  <c r="Q36" i="55"/>
  <c r="P36" i="55"/>
  <c r="L36" i="55"/>
  <c r="M36" i="55" s="1"/>
  <c r="N36" i="55" s="1"/>
  <c r="E36" i="55"/>
  <c r="I36" i="55" s="1"/>
  <c r="Q35" i="55"/>
  <c r="P35" i="55"/>
  <c r="L35" i="55"/>
  <c r="M35" i="55" s="1"/>
  <c r="N35" i="55" s="1"/>
  <c r="E35" i="55"/>
  <c r="Q34" i="55"/>
  <c r="P34" i="55"/>
  <c r="M34" i="55"/>
  <c r="N34" i="55" s="1"/>
  <c r="L34" i="55"/>
  <c r="E34" i="55"/>
  <c r="P43" i="55" s="1"/>
  <c r="Q33" i="55"/>
  <c r="P33" i="55"/>
  <c r="M33" i="55"/>
  <c r="N33" i="55" s="1"/>
  <c r="L33" i="55"/>
  <c r="E33" i="55"/>
  <c r="L42" i="55" s="1"/>
  <c r="M42" i="55" s="1"/>
  <c r="N42" i="55" s="1"/>
  <c r="Q32" i="55"/>
  <c r="P32" i="55"/>
  <c r="L32" i="55"/>
  <c r="M32" i="55" s="1"/>
  <c r="N32" i="55" s="1"/>
  <c r="E32" i="55"/>
  <c r="I32" i="55" s="1"/>
  <c r="Q31" i="55"/>
  <c r="P31" i="55"/>
  <c r="L31" i="55"/>
  <c r="M31" i="55" s="1"/>
  <c r="N31" i="55" s="1"/>
  <c r="E31" i="55"/>
  <c r="P37" i="55" s="1"/>
  <c r="Q30" i="55"/>
  <c r="E30" i="55"/>
  <c r="I30" i="55" s="1"/>
  <c r="Q29" i="55"/>
  <c r="P29" i="55"/>
  <c r="M29" i="55"/>
  <c r="N29" i="55" s="1"/>
  <c r="L29" i="55"/>
  <c r="P30" i="55"/>
  <c r="Q28" i="55"/>
  <c r="E28" i="55"/>
  <c r="I28" i="55" s="1"/>
  <c r="D23" i="55"/>
  <c r="G22" i="55" s="1"/>
  <c r="C23" i="55"/>
  <c r="K22" i="55"/>
  <c r="E22" i="55"/>
  <c r="F22" i="55" s="1"/>
  <c r="K21" i="55"/>
  <c r="E21" i="55"/>
  <c r="I21" i="55" s="1"/>
  <c r="K20" i="55"/>
  <c r="E20" i="55"/>
  <c r="J20" i="55" s="1"/>
  <c r="K19" i="55"/>
  <c r="E19" i="55"/>
  <c r="L19" i="55" s="1"/>
  <c r="M19" i="55" s="1"/>
  <c r="N19" i="55" s="1"/>
  <c r="K18" i="55"/>
  <c r="E18" i="55"/>
  <c r="F18" i="55" s="1"/>
  <c r="K17" i="55"/>
  <c r="E17" i="55"/>
  <c r="L17" i="55" s="1"/>
  <c r="M17" i="55" s="1"/>
  <c r="N17" i="55" s="1"/>
  <c r="K16" i="55"/>
  <c r="E16" i="55"/>
  <c r="J16" i="55" s="1"/>
  <c r="K15" i="55"/>
  <c r="E15" i="55"/>
  <c r="L15" i="55" s="1"/>
  <c r="M15" i="55" s="1"/>
  <c r="N15" i="55" s="1"/>
  <c r="K14" i="55"/>
  <c r="E14" i="55"/>
  <c r="F14" i="55" s="1"/>
  <c r="K13" i="55"/>
  <c r="E13" i="55"/>
  <c r="L13" i="55" s="1"/>
  <c r="M13" i="55" s="1"/>
  <c r="N13" i="55" s="1"/>
  <c r="K12" i="55"/>
  <c r="E12" i="55"/>
  <c r="J12" i="55" s="1"/>
  <c r="K11" i="55"/>
  <c r="E11" i="55"/>
  <c r="L11" i="55" s="1"/>
  <c r="M11" i="55" s="1"/>
  <c r="N11" i="55" s="1"/>
  <c r="K10" i="55"/>
  <c r="E10" i="55"/>
  <c r="F10" i="55" s="1"/>
  <c r="K9" i="55"/>
  <c r="E9" i="55"/>
  <c r="J9" i="55" s="1"/>
  <c r="K8" i="55"/>
  <c r="E8" i="55"/>
  <c r="J8" i="55" s="1"/>
  <c r="K7" i="55"/>
  <c r="E7" i="55"/>
  <c r="L7" i="55" s="1"/>
  <c r="M7" i="55" s="1"/>
  <c r="N7" i="55" s="1"/>
  <c r="K6" i="55"/>
  <c r="E6" i="55"/>
  <c r="F6" i="55" s="1"/>
  <c r="K5" i="55"/>
  <c r="E5" i="55"/>
  <c r="L5" i="55" s="1"/>
  <c r="M5" i="55" s="1"/>
  <c r="N5" i="55" s="1"/>
  <c r="K4" i="55"/>
  <c r="E4" i="55"/>
  <c r="G35" i="55" l="1"/>
  <c r="G30" i="55"/>
  <c r="G32" i="55"/>
  <c r="G29" i="55"/>
  <c r="G31" i="55"/>
  <c r="G28" i="55"/>
  <c r="G37" i="55"/>
  <c r="G33" i="55"/>
  <c r="G34" i="55"/>
  <c r="G6" i="55"/>
  <c r="G8" i="55"/>
  <c r="G5" i="55"/>
  <c r="G9" i="55"/>
  <c r="G12" i="55"/>
  <c r="G10" i="55"/>
  <c r="G4" i="55"/>
  <c r="G11" i="55"/>
  <c r="G7" i="55"/>
  <c r="G13" i="55"/>
  <c r="G17" i="55"/>
  <c r="L22" i="55"/>
  <c r="M22" i="55" s="1"/>
  <c r="N22" i="55" s="1"/>
  <c r="I5" i="55"/>
  <c r="G14" i="55"/>
  <c r="J14" i="55"/>
  <c r="J5" i="55"/>
  <c r="F13" i="55"/>
  <c r="I13" i="55"/>
  <c r="J13" i="55"/>
  <c r="G15" i="55"/>
  <c r="G18" i="55"/>
  <c r="L21" i="55"/>
  <c r="M21" i="55" s="1"/>
  <c r="N21" i="55" s="1"/>
  <c r="F30" i="55"/>
  <c r="K23" i="55"/>
  <c r="F20" i="55"/>
  <c r="L20" i="55"/>
  <c r="M20" i="55" s="1"/>
  <c r="N20" i="55" s="1"/>
  <c r="J17" i="55"/>
  <c r="F34" i="55"/>
  <c r="L16" i="55"/>
  <c r="M16" i="55" s="1"/>
  <c r="N16" i="55" s="1"/>
  <c r="F17" i="55"/>
  <c r="J6" i="55"/>
  <c r="J10" i="55"/>
  <c r="F16" i="55"/>
  <c r="J21" i="55"/>
  <c r="F37" i="55"/>
  <c r="H9" i="55"/>
  <c r="I10" i="55"/>
  <c r="I9" i="55"/>
  <c r="H13" i="55"/>
  <c r="I29" i="55"/>
  <c r="H21" i="55"/>
  <c r="H17" i="55"/>
  <c r="I37" i="55"/>
  <c r="P45" i="55"/>
  <c r="L9" i="55"/>
  <c r="M9" i="55" s="1"/>
  <c r="N9" i="55" s="1"/>
  <c r="J18" i="55"/>
  <c r="L28" i="55"/>
  <c r="M28" i="55" s="1"/>
  <c r="N28" i="55" s="1"/>
  <c r="H5" i="55"/>
  <c r="I6" i="55"/>
  <c r="F12" i="55"/>
  <c r="I17" i="55"/>
  <c r="L18" i="55"/>
  <c r="M18" i="55" s="1"/>
  <c r="N18" i="55" s="1"/>
  <c r="F21" i="55"/>
  <c r="I33" i="55"/>
  <c r="I34" i="55"/>
  <c r="F47" i="55"/>
  <c r="L4" i="55"/>
  <c r="H6" i="55"/>
  <c r="F7" i="55"/>
  <c r="L8" i="55"/>
  <c r="M8" i="55" s="1"/>
  <c r="N8" i="55" s="1"/>
  <c r="H10" i="55"/>
  <c r="F11" i="55"/>
  <c r="L12" i="55"/>
  <c r="M12" i="55" s="1"/>
  <c r="N12" i="55" s="1"/>
  <c r="H14" i="55"/>
  <c r="F15" i="55"/>
  <c r="H18" i="55"/>
  <c r="F19" i="55"/>
  <c r="H22" i="55"/>
  <c r="L44" i="55"/>
  <c r="M44" i="55" s="1"/>
  <c r="N44" i="55" s="1"/>
  <c r="I14" i="55"/>
  <c r="I18" i="55"/>
  <c r="G19" i="55"/>
  <c r="I22" i="55"/>
  <c r="E23" i="55"/>
  <c r="J23" i="55" s="1"/>
  <c r="F31" i="55"/>
  <c r="F35" i="55"/>
  <c r="L37" i="55"/>
  <c r="M37" i="55" s="1"/>
  <c r="N37" i="55" s="1"/>
  <c r="P42" i="55"/>
  <c r="F8" i="55"/>
  <c r="H11" i="55"/>
  <c r="H15" i="55"/>
  <c r="H19" i="55"/>
  <c r="P28" i="55"/>
  <c r="F4" i="55"/>
  <c r="I7" i="55"/>
  <c r="I11" i="55"/>
  <c r="I15" i="55"/>
  <c r="G16" i="55"/>
  <c r="I19" i="55"/>
  <c r="G20" i="55"/>
  <c r="F28" i="55"/>
  <c r="L30" i="55"/>
  <c r="M30" i="55" s="1"/>
  <c r="N30" i="55" s="1"/>
  <c r="F32" i="55"/>
  <c r="F36" i="55"/>
  <c r="L43" i="55"/>
  <c r="M43" i="55" s="1"/>
  <c r="N43" i="55" s="1"/>
  <c r="P44" i="55"/>
  <c r="H7" i="55"/>
  <c r="H4" i="55"/>
  <c r="F5" i="55"/>
  <c r="L6" i="55"/>
  <c r="M6" i="55" s="1"/>
  <c r="N6" i="55" s="1"/>
  <c r="J7" i="55"/>
  <c r="H8" i="55"/>
  <c r="F9" i="55"/>
  <c r="L10" i="55"/>
  <c r="M10" i="55" s="1"/>
  <c r="N10" i="55" s="1"/>
  <c r="J11" i="55"/>
  <c r="H12" i="55"/>
  <c r="L14" i="55"/>
  <c r="M14" i="55" s="1"/>
  <c r="N14" i="55" s="1"/>
  <c r="J15" i="55"/>
  <c r="H16" i="55"/>
  <c r="J19" i="55"/>
  <c r="H20" i="55"/>
  <c r="I31" i="55"/>
  <c r="I41" i="55"/>
  <c r="I4" i="55"/>
  <c r="I12" i="55"/>
  <c r="I16" i="55"/>
  <c r="I20" i="55"/>
  <c r="G21" i="55"/>
  <c r="F29" i="55"/>
  <c r="F33" i="55"/>
  <c r="E47" i="55"/>
  <c r="I8" i="55"/>
  <c r="J4" i="55"/>
  <c r="F8" i="11"/>
  <c r="I8" i="11"/>
  <c r="G38" i="55" l="1"/>
  <c r="G23" i="55"/>
  <c r="I38" i="55"/>
  <c r="H29" i="55"/>
  <c r="H37" i="55"/>
  <c r="H28" i="55"/>
  <c r="H30" i="55"/>
  <c r="H33" i="55"/>
  <c r="H31" i="55"/>
  <c r="H35" i="55"/>
  <c r="H36" i="55"/>
  <c r="F23" i="55"/>
  <c r="H32" i="55"/>
  <c r="H34" i="55"/>
  <c r="M4" i="55"/>
  <c r="L23" i="55"/>
  <c r="H23" i="55"/>
  <c r="F38" i="55"/>
  <c r="I23" i="55"/>
  <c r="H38" i="55" l="1"/>
  <c r="N4" i="55"/>
  <c r="M23" i="55"/>
  <c r="K7" i="16"/>
  <c r="K9" i="16"/>
  <c r="AC808" i="52"/>
  <c r="AC809" i="52"/>
  <c r="AC810" i="52"/>
  <c r="AC811" i="52"/>
  <c r="AC812" i="52"/>
  <c r="AC813" i="52"/>
  <c r="AC814" i="52"/>
  <c r="AC815" i="52"/>
  <c r="AC816" i="52"/>
  <c r="AC817" i="52"/>
  <c r="AC818" i="52"/>
  <c r="AC819" i="52"/>
  <c r="AC820" i="52"/>
  <c r="AC821" i="52"/>
  <c r="AC822" i="52"/>
  <c r="AC823" i="52"/>
  <c r="AC824" i="52"/>
  <c r="AC825" i="52"/>
  <c r="AC826" i="52"/>
  <c r="AC827" i="52"/>
  <c r="AC828" i="52"/>
  <c r="AC829" i="52"/>
  <c r="AC830" i="52"/>
  <c r="AC831" i="52"/>
  <c r="AC832" i="52"/>
  <c r="AC833" i="52"/>
  <c r="AC834" i="52"/>
  <c r="AC835" i="52"/>
  <c r="AC836" i="52"/>
  <c r="AC837" i="52"/>
  <c r="AC838" i="52"/>
  <c r="AC839" i="52"/>
  <c r="AC840" i="52"/>
  <c r="AC841" i="52"/>
  <c r="AC842" i="52"/>
  <c r="AC843" i="52"/>
  <c r="AC844" i="52"/>
  <c r="AC845" i="52"/>
  <c r="AC846" i="52"/>
  <c r="AC847" i="52"/>
  <c r="AC848" i="52"/>
  <c r="AC849" i="52"/>
  <c r="AC850" i="52"/>
  <c r="AC851" i="52"/>
  <c r="AC852" i="52"/>
  <c r="AC853" i="52"/>
  <c r="AC854" i="52"/>
  <c r="AC855" i="52"/>
  <c r="AC856" i="52"/>
  <c r="AC857" i="52"/>
  <c r="AC858" i="52"/>
  <c r="AC859" i="52"/>
  <c r="AC860" i="52"/>
  <c r="AC861" i="52"/>
  <c r="AC862" i="52"/>
  <c r="AC863" i="52"/>
  <c r="AC864" i="52"/>
  <c r="AC807" i="52"/>
  <c r="C808" i="51"/>
  <c r="C809" i="51"/>
  <c r="C810" i="51"/>
  <c r="C811" i="51"/>
  <c r="C812" i="51"/>
  <c r="C813" i="51"/>
  <c r="C814" i="51"/>
  <c r="C815" i="51"/>
  <c r="C816" i="51"/>
  <c r="C817" i="51"/>
  <c r="C818" i="51"/>
  <c r="C819" i="51"/>
  <c r="C820" i="51"/>
  <c r="C821" i="51"/>
  <c r="C822" i="51"/>
  <c r="C823" i="51"/>
  <c r="C824" i="51"/>
  <c r="C825" i="51"/>
  <c r="C826" i="51"/>
  <c r="C827" i="51"/>
  <c r="C828" i="51"/>
  <c r="C829" i="51"/>
  <c r="C830" i="51"/>
  <c r="C831" i="51"/>
  <c r="C832" i="51"/>
  <c r="C833" i="51"/>
  <c r="C834" i="51"/>
  <c r="C835" i="51"/>
  <c r="C836" i="51"/>
  <c r="C837" i="51"/>
  <c r="C838" i="51"/>
  <c r="C839" i="51"/>
  <c r="C840" i="51"/>
  <c r="C841" i="51"/>
  <c r="C842" i="51"/>
  <c r="C843" i="51"/>
  <c r="C844" i="51"/>
  <c r="C845" i="51"/>
  <c r="C846" i="51"/>
  <c r="C847" i="51"/>
  <c r="C848" i="51"/>
  <c r="C849" i="51"/>
  <c r="C850" i="51"/>
  <c r="C851" i="51"/>
  <c r="C852" i="51"/>
  <c r="C853" i="51"/>
  <c r="C854" i="51"/>
  <c r="C855" i="51"/>
  <c r="C856" i="51"/>
  <c r="C857" i="51"/>
  <c r="C858" i="51"/>
  <c r="C859" i="51"/>
  <c r="C860" i="51"/>
  <c r="C861" i="51"/>
  <c r="C862" i="51"/>
  <c r="C863" i="51"/>
  <c r="C864" i="51"/>
  <c r="C807" i="51"/>
  <c r="D808" i="53"/>
  <c r="D809" i="53"/>
  <c r="D810" i="53"/>
  <c r="D811" i="53"/>
  <c r="D812" i="53"/>
  <c r="D813" i="53"/>
  <c r="D814" i="53"/>
  <c r="D807" i="53"/>
  <c r="D38" i="16" l="1"/>
  <c r="E30" i="16"/>
  <c r="F30" i="16" l="1"/>
  <c r="S30" i="16"/>
  <c r="T30" i="16" s="1"/>
  <c r="I30" i="16"/>
  <c r="D23" i="16" l="1"/>
  <c r="C23" i="16"/>
  <c r="K23" i="16" l="1"/>
  <c r="AB864" i="52"/>
  <c r="B864" i="52"/>
  <c r="AB863" i="52"/>
  <c r="B863" i="52"/>
  <c r="AB862" i="52"/>
  <c r="B862" i="52"/>
  <c r="AB861" i="52"/>
  <c r="B861" i="52"/>
  <c r="AB860" i="52"/>
  <c r="B860" i="52"/>
  <c r="AB859" i="52"/>
  <c r="B859" i="52"/>
  <c r="AB858" i="52"/>
  <c r="B858" i="52"/>
  <c r="AB857" i="52"/>
  <c r="B857" i="52"/>
  <c r="AB856" i="52"/>
  <c r="B856" i="52"/>
  <c r="AB855" i="52"/>
  <c r="B855" i="52"/>
  <c r="AB854" i="52"/>
  <c r="B854" i="52"/>
  <c r="AB853" i="52"/>
  <c r="B853" i="52"/>
  <c r="AB852" i="52"/>
  <c r="B852" i="52"/>
  <c r="AB851" i="52"/>
  <c r="B851" i="52"/>
  <c r="AB850" i="52"/>
  <c r="B850" i="52"/>
  <c r="AB849" i="52"/>
  <c r="B849" i="52"/>
  <c r="AB848" i="52"/>
  <c r="B848" i="52"/>
  <c r="AB847" i="52"/>
  <c r="B847" i="52"/>
  <c r="AB846" i="52"/>
  <c r="B846" i="52"/>
  <c r="AB845" i="52"/>
  <c r="B845" i="52"/>
  <c r="AB844" i="52"/>
  <c r="B844" i="52"/>
  <c r="AB843" i="52"/>
  <c r="B843" i="52"/>
  <c r="AB842" i="52"/>
  <c r="B842" i="52"/>
  <c r="AB841" i="52"/>
  <c r="B841" i="52"/>
  <c r="AB840" i="52"/>
  <c r="B840" i="52"/>
  <c r="AB839" i="52"/>
  <c r="B839" i="52"/>
  <c r="AB838" i="52"/>
  <c r="B838" i="52"/>
  <c r="AB837" i="52"/>
  <c r="B837" i="52"/>
  <c r="AB836" i="52"/>
  <c r="B836" i="52"/>
  <c r="AB835" i="52"/>
  <c r="B835" i="52"/>
  <c r="AB834" i="52"/>
  <c r="B834" i="52"/>
  <c r="AB833" i="52"/>
  <c r="B833" i="52"/>
  <c r="AB832" i="52"/>
  <c r="B832" i="52"/>
  <c r="AB831" i="52"/>
  <c r="B831" i="52"/>
  <c r="AB830" i="52"/>
  <c r="B830" i="52"/>
  <c r="AB829" i="52"/>
  <c r="B829" i="52"/>
  <c r="AB828" i="52"/>
  <c r="B828" i="52"/>
  <c r="AB827" i="52"/>
  <c r="B827" i="52"/>
  <c r="AB826" i="52"/>
  <c r="B826" i="52"/>
  <c r="AB825" i="52"/>
  <c r="B825" i="52"/>
  <c r="AB824" i="52"/>
  <c r="B824" i="52"/>
  <c r="AB823" i="52"/>
  <c r="B823" i="52"/>
  <c r="AB822" i="52"/>
  <c r="B822" i="52"/>
  <c r="AB821" i="52"/>
  <c r="B821" i="52"/>
  <c r="AB820" i="52"/>
  <c r="B820" i="52"/>
  <c r="AB819" i="52"/>
  <c r="B819" i="52"/>
  <c r="AB818" i="52"/>
  <c r="B818" i="52"/>
  <c r="AB817" i="52"/>
  <c r="B817" i="52"/>
  <c r="AB816" i="52"/>
  <c r="B816" i="52"/>
  <c r="AB815" i="52"/>
  <c r="B815" i="52"/>
  <c r="AB814" i="52"/>
  <c r="B814" i="52"/>
  <c r="AB813" i="52"/>
  <c r="B813" i="52"/>
  <c r="AB812" i="52"/>
  <c r="B812" i="52"/>
  <c r="AB811" i="52"/>
  <c r="B811" i="52"/>
  <c r="AB810" i="52"/>
  <c r="B810" i="52"/>
  <c r="AB809" i="52"/>
  <c r="B809" i="52"/>
  <c r="AB808" i="52"/>
  <c r="B808" i="52"/>
  <c r="AB807" i="52"/>
  <c r="B807" i="52"/>
  <c r="AB806" i="52"/>
  <c r="B806" i="52"/>
  <c r="AB805" i="52"/>
  <c r="B805" i="52"/>
  <c r="AB804" i="52"/>
  <c r="B804" i="52"/>
  <c r="AB803" i="52"/>
  <c r="B803" i="52"/>
  <c r="AB802" i="52"/>
  <c r="B802" i="52"/>
  <c r="AB801" i="52"/>
  <c r="B801" i="52"/>
  <c r="AB800" i="52"/>
  <c r="B800" i="52"/>
  <c r="AB799" i="52"/>
  <c r="B799" i="52"/>
  <c r="AB798" i="52"/>
  <c r="B798" i="52"/>
  <c r="AB797" i="52"/>
  <c r="B797" i="52"/>
  <c r="AB796" i="52"/>
  <c r="B796" i="52"/>
  <c r="AB795" i="52"/>
  <c r="B795" i="52"/>
  <c r="AB794" i="52"/>
  <c r="B794" i="52"/>
  <c r="AB793" i="52"/>
  <c r="B793" i="52"/>
  <c r="AB792" i="52"/>
  <c r="B792" i="52"/>
  <c r="AB791" i="52"/>
  <c r="B791" i="52"/>
  <c r="AB790" i="52"/>
  <c r="B790" i="52"/>
  <c r="AB789" i="52"/>
  <c r="B789" i="52"/>
  <c r="AB788" i="52"/>
  <c r="B788" i="52"/>
  <c r="AB787" i="52"/>
  <c r="B787" i="52"/>
  <c r="AB786" i="52"/>
  <c r="B786" i="52"/>
  <c r="AB785" i="52"/>
  <c r="B785" i="52"/>
  <c r="AB784" i="52"/>
  <c r="B784" i="52"/>
  <c r="AB783" i="52"/>
  <c r="B783" i="52"/>
  <c r="AB782" i="52"/>
  <c r="B782" i="52"/>
  <c r="AB781" i="52"/>
  <c r="B781" i="52"/>
  <c r="AB780" i="52"/>
  <c r="B780" i="52"/>
  <c r="AB779" i="52"/>
  <c r="B779" i="52"/>
  <c r="AB778" i="52"/>
  <c r="B778" i="52"/>
  <c r="AB777" i="52"/>
  <c r="B777" i="52"/>
  <c r="AB776" i="52"/>
  <c r="B776" i="52"/>
  <c r="AB775" i="52"/>
  <c r="B775" i="52"/>
  <c r="AB774" i="52"/>
  <c r="B774" i="52"/>
  <c r="AB773" i="52"/>
  <c r="B773" i="52"/>
  <c r="AB772" i="52"/>
  <c r="B772" i="52"/>
  <c r="AB771" i="52"/>
  <c r="B771" i="52"/>
  <c r="AB770" i="52"/>
  <c r="B770" i="52"/>
  <c r="AB769" i="52"/>
  <c r="B769" i="52"/>
  <c r="AB768" i="52"/>
  <c r="B768" i="52"/>
  <c r="AB767" i="52"/>
  <c r="B767" i="52"/>
  <c r="AB766" i="52"/>
  <c r="B766" i="52"/>
  <c r="AB765" i="52"/>
  <c r="B765" i="52"/>
  <c r="AB764" i="52"/>
  <c r="B764" i="52"/>
  <c r="AB763" i="52"/>
  <c r="B763" i="52"/>
  <c r="AB762" i="52"/>
  <c r="B762" i="52"/>
  <c r="AB761" i="52"/>
  <c r="B761" i="52"/>
  <c r="AB760" i="52"/>
  <c r="B760" i="52"/>
  <c r="AB759" i="52"/>
  <c r="B759" i="52"/>
  <c r="AB758" i="52"/>
  <c r="B758" i="52"/>
  <c r="AB757" i="52"/>
  <c r="B757" i="52"/>
  <c r="AB756" i="52"/>
  <c r="B756" i="52"/>
  <c r="AB755" i="52"/>
  <c r="B755" i="52"/>
  <c r="AB754" i="52"/>
  <c r="B754" i="52"/>
  <c r="AB753" i="52"/>
  <c r="B753" i="52"/>
  <c r="AB752" i="52"/>
  <c r="B752" i="52"/>
  <c r="AB751" i="52"/>
  <c r="B751" i="52"/>
  <c r="AB750" i="52"/>
  <c r="B750" i="52"/>
  <c r="AB749" i="52"/>
  <c r="B749" i="52"/>
  <c r="AB748" i="52"/>
  <c r="B748" i="52"/>
  <c r="AB747" i="52"/>
  <c r="B747" i="52"/>
  <c r="AB746" i="52"/>
  <c r="B746" i="52"/>
  <c r="AB745" i="52"/>
  <c r="B745" i="52"/>
  <c r="AB744" i="52"/>
  <c r="B744" i="52"/>
  <c r="AB743" i="52"/>
  <c r="B743" i="52"/>
  <c r="AB742" i="52"/>
  <c r="B742" i="52"/>
  <c r="AB741" i="52"/>
  <c r="B741" i="52"/>
  <c r="AB740" i="52"/>
  <c r="B740" i="52"/>
  <c r="AB739" i="52"/>
  <c r="B739" i="52"/>
  <c r="AB738" i="52"/>
  <c r="B738" i="52"/>
  <c r="AB737" i="52"/>
  <c r="B737" i="52"/>
  <c r="AB736" i="52"/>
  <c r="B736" i="52"/>
  <c r="AB735" i="52"/>
  <c r="B735" i="52"/>
  <c r="AB734" i="52"/>
  <c r="B734" i="52"/>
  <c r="AB733" i="52"/>
  <c r="B733" i="52"/>
  <c r="AB732" i="52"/>
  <c r="B732" i="52"/>
  <c r="AB731" i="52"/>
  <c r="B731" i="52"/>
  <c r="AB730" i="52"/>
  <c r="B730" i="52"/>
  <c r="AB729" i="52"/>
  <c r="B729" i="52"/>
  <c r="AB728" i="52"/>
  <c r="B728" i="52"/>
  <c r="AB727" i="52"/>
  <c r="B727" i="52"/>
  <c r="AB726" i="52"/>
  <c r="B726" i="52"/>
  <c r="AB725" i="52"/>
  <c r="B725" i="52"/>
  <c r="AB724" i="52"/>
  <c r="B724" i="52"/>
  <c r="AB723" i="52"/>
  <c r="B723" i="52"/>
  <c r="AB722" i="52"/>
  <c r="B722" i="52"/>
  <c r="AB721" i="52"/>
  <c r="B721" i="52"/>
  <c r="AB720" i="52"/>
  <c r="B720" i="52"/>
  <c r="AB719" i="52"/>
  <c r="B719" i="52"/>
  <c r="AB718" i="52"/>
  <c r="B718" i="52"/>
  <c r="AB717" i="52"/>
  <c r="B717" i="52"/>
  <c r="AB716" i="52"/>
  <c r="B716" i="52"/>
  <c r="AB715" i="52"/>
  <c r="B715" i="52"/>
  <c r="AB714" i="52"/>
  <c r="B714" i="52"/>
  <c r="AB713" i="52"/>
  <c r="B713" i="52"/>
  <c r="AB712" i="52"/>
  <c r="B712" i="52"/>
  <c r="AB711" i="52"/>
  <c r="B711" i="52"/>
  <c r="AB710" i="52"/>
  <c r="B710" i="52"/>
  <c r="AB709" i="52"/>
  <c r="B709" i="52"/>
  <c r="AB708" i="52"/>
  <c r="B708" i="52"/>
  <c r="AB707" i="52"/>
  <c r="B707" i="52"/>
  <c r="AB706" i="52"/>
  <c r="B706" i="52"/>
  <c r="AB705" i="52"/>
  <c r="B705" i="52"/>
  <c r="AB704" i="52"/>
  <c r="B704" i="52"/>
  <c r="AB703" i="52"/>
  <c r="B703" i="52"/>
  <c r="AB702" i="52"/>
  <c r="B702" i="52"/>
  <c r="AB701" i="52"/>
  <c r="B701" i="52"/>
  <c r="AB700" i="52"/>
  <c r="B700" i="52"/>
  <c r="AB699" i="52"/>
  <c r="B699" i="52"/>
  <c r="AB698" i="52"/>
  <c r="B698" i="52"/>
  <c r="AB697" i="52"/>
  <c r="B697" i="52"/>
  <c r="AB696" i="52"/>
  <c r="B696" i="52"/>
  <c r="AB695" i="52"/>
  <c r="B695" i="52"/>
  <c r="AB694" i="52"/>
  <c r="B694" i="52"/>
  <c r="AB693" i="52"/>
  <c r="B693" i="52"/>
  <c r="AB692" i="52"/>
  <c r="B692" i="52"/>
  <c r="AB691" i="52"/>
  <c r="B691" i="52"/>
  <c r="AB690" i="52"/>
  <c r="B690" i="52"/>
  <c r="AB689" i="52"/>
  <c r="B689" i="52"/>
  <c r="AB688" i="52"/>
  <c r="B688" i="52"/>
  <c r="AB687" i="52"/>
  <c r="B687" i="52"/>
  <c r="AB686" i="52"/>
  <c r="B686" i="52"/>
  <c r="AB685" i="52"/>
  <c r="B685" i="52"/>
  <c r="AB684" i="52"/>
  <c r="B684" i="52"/>
  <c r="AB683" i="52"/>
  <c r="B683" i="52"/>
  <c r="AB682" i="52"/>
  <c r="B682" i="52"/>
  <c r="AB681" i="52"/>
  <c r="B681" i="52"/>
  <c r="AB680" i="52"/>
  <c r="B680" i="52"/>
  <c r="AB679" i="52"/>
  <c r="B679" i="52"/>
  <c r="AB678" i="52"/>
  <c r="B678" i="52"/>
  <c r="AB677" i="52"/>
  <c r="B677" i="52"/>
  <c r="AB676" i="52"/>
  <c r="B676" i="52"/>
  <c r="AB675" i="52"/>
  <c r="B675" i="52"/>
  <c r="AB674" i="52"/>
  <c r="B674" i="52"/>
  <c r="AB673" i="52"/>
  <c r="B673" i="52"/>
  <c r="AB672" i="52"/>
  <c r="B672" i="52"/>
  <c r="AB671" i="52"/>
  <c r="B671" i="52"/>
  <c r="AB670" i="52"/>
  <c r="B670" i="52"/>
  <c r="AB669" i="52"/>
  <c r="B669" i="52"/>
  <c r="AB668" i="52"/>
  <c r="B668" i="52"/>
  <c r="AB667" i="52"/>
  <c r="B667" i="52"/>
  <c r="AB666" i="52"/>
  <c r="B666" i="52"/>
  <c r="AB665" i="52"/>
  <c r="B665" i="52"/>
  <c r="AB664" i="52"/>
  <c r="B664" i="52"/>
  <c r="AB663" i="52"/>
  <c r="B663" i="52"/>
  <c r="AB662" i="52"/>
  <c r="B662" i="52"/>
  <c r="AB661" i="52"/>
  <c r="B661" i="52"/>
  <c r="AB660" i="52"/>
  <c r="B660" i="52"/>
  <c r="AB659" i="52"/>
  <c r="B659" i="52"/>
  <c r="AB658" i="52"/>
  <c r="B658" i="52"/>
  <c r="AB657" i="52"/>
  <c r="B657" i="52"/>
  <c r="AB656" i="52"/>
  <c r="B656" i="52"/>
  <c r="AB655" i="52"/>
  <c r="B655" i="52"/>
  <c r="AB654" i="52"/>
  <c r="B654" i="52"/>
  <c r="AB653" i="52"/>
  <c r="B653" i="52"/>
  <c r="AB652" i="52"/>
  <c r="B652" i="52"/>
  <c r="AB651" i="52"/>
  <c r="B651" i="52"/>
  <c r="AB650" i="52"/>
  <c r="B650" i="52"/>
  <c r="AB649" i="52"/>
  <c r="B649" i="52"/>
  <c r="AB648" i="52"/>
  <c r="B648" i="52"/>
  <c r="AB647" i="52"/>
  <c r="B647" i="52"/>
  <c r="AB646" i="52"/>
  <c r="B646" i="52"/>
  <c r="AB645" i="52"/>
  <c r="B645" i="52"/>
  <c r="AB644" i="52"/>
  <c r="B644" i="52"/>
  <c r="AB643" i="52"/>
  <c r="B643" i="52"/>
  <c r="AB642" i="52"/>
  <c r="B642" i="52"/>
  <c r="AB641" i="52"/>
  <c r="B641" i="52"/>
  <c r="AB640" i="52"/>
  <c r="B640" i="52"/>
  <c r="AB639" i="52"/>
  <c r="B639" i="52"/>
  <c r="AB638" i="52"/>
  <c r="B638" i="52"/>
  <c r="AB637" i="52"/>
  <c r="B637" i="52"/>
  <c r="AB636" i="52"/>
  <c r="B636" i="52"/>
  <c r="AB635" i="52"/>
  <c r="B635" i="52"/>
  <c r="AB634" i="52"/>
  <c r="B634" i="52"/>
  <c r="AB633" i="52"/>
  <c r="B633" i="52"/>
  <c r="AB632" i="52"/>
  <c r="B632" i="52"/>
  <c r="AB631" i="52"/>
  <c r="B631" i="52"/>
  <c r="AB630" i="52"/>
  <c r="B630" i="52"/>
  <c r="AB629" i="52"/>
  <c r="B629" i="52"/>
  <c r="AB628" i="52"/>
  <c r="B628" i="52"/>
  <c r="AB627" i="52"/>
  <c r="B627" i="52"/>
  <c r="AB626" i="52"/>
  <c r="B626" i="52"/>
  <c r="AB625" i="52"/>
  <c r="B625" i="52"/>
  <c r="AB624" i="52"/>
  <c r="B624" i="52"/>
  <c r="AB623" i="52"/>
  <c r="B623" i="52"/>
  <c r="AB622" i="52"/>
  <c r="B622" i="52"/>
  <c r="AB621" i="52"/>
  <c r="B621" i="52"/>
  <c r="AB620" i="52"/>
  <c r="B620" i="52"/>
  <c r="AB619" i="52"/>
  <c r="B619" i="52"/>
  <c r="AB618" i="52"/>
  <c r="B618" i="52"/>
  <c r="AB617" i="52"/>
  <c r="B617" i="52"/>
  <c r="AB616" i="52"/>
  <c r="B616" i="52"/>
  <c r="AB615" i="52"/>
  <c r="B615" i="52"/>
  <c r="AB614" i="52"/>
  <c r="B614" i="52"/>
  <c r="AB613" i="52"/>
  <c r="B613" i="52"/>
  <c r="AB612" i="52"/>
  <c r="B612" i="52"/>
  <c r="AB611" i="52"/>
  <c r="B611" i="52"/>
  <c r="AB610" i="52"/>
  <c r="B610" i="52"/>
  <c r="AB609" i="52"/>
  <c r="B609" i="52"/>
  <c r="AB608" i="52"/>
  <c r="B608" i="52"/>
  <c r="AB607" i="52"/>
  <c r="B607" i="52"/>
  <c r="AB606" i="52"/>
  <c r="B606" i="52"/>
  <c r="AB605" i="52"/>
  <c r="B605" i="52"/>
  <c r="AB604" i="52"/>
  <c r="B604" i="52"/>
  <c r="AB603" i="52"/>
  <c r="B603" i="52"/>
  <c r="AB602" i="52"/>
  <c r="B602" i="52"/>
  <c r="AB601" i="52"/>
  <c r="B601" i="52"/>
  <c r="AB600" i="52"/>
  <c r="B600" i="52"/>
  <c r="AB599" i="52"/>
  <c r="B599" i="52"/>
  <c r="AB598" i="52"/>
  <c r="B598" i="52"/>
  <c r="AB597" i="52"/>
  <c r="B597" i="52"/>
  <c r="AB596" i="52"/>
  <c r="B596" i="52"/>
  <c r="AB595" i="52"/>
  <c r="B595" i="52"/>
  <c r="AB594" i="52"/>
  <c r="B594" i="52"/>
  <c r="AB593" i="52"/>
  <c r="B593" i="52"/>
  <c r="AB592" i="52"/>
  <c r="B592" i="52"/>
  <c r="AB591" i="52"/>
  <c r="B591" i="52"/>
  <c r="AB590" i="52"/>
  <c r="B590" i="52"/>
  <c r="AB589" i="52"/>
  <c r="B589" i="52"/>
  <c r="AB588" i="52"/>
  <c r="B588" i="52"/>
  <c r="AB587" i="52"/>
  <c r="B587" i="52"/>
  <c r="AB586" i="52"/>
  <c r="B586" i="52"/>
  <c r="AB585" i="52"/>
  <c r="B585" i="52"/>
  <c r="AB584" i="52"/>
  <c r="B584" i="52"/>
  <c r="AB583" i="52"/>
  <c r="B583" i="52"/>
  <c r="AB582" i="52"/>
  <c r="B582" i="52"/>
  <c r="AB581" i="52"/>
  <c r="B581" i="52"/>
  <c r="AB580" i="52"/>
  <c r="B580" i="52"/>
  <c r="AB579" i="52"/>
  <c r="B579" i="52"/>
  <c r="AB578" i="52"/>
  <c r="B578" i="52"/>
  <c r="AB577" i="52"/>
  <c r="B577" i="52"/>
  <c r="AB576" i="52"/>
  <c r="B576" i="52"/>
  <c r="AB575" i="52"/>
  <c r="B575" i="52"/>
  <c r="AB574" i="52"/>
  <c r="B574" i="52"/>
  <c r="AB573" i="52"/>
  <c r="B573" i="52"/>
  <c r="AB572" i="52"/>
  <c r="B572" i="52"/>
  <c r="AB571" i="52"/>
  <c r="B571" i="52"/>
  <c r="AB570" i="52"/>
  <c r="B570" i="52"/>
  <c r="AB569" i="52"/>
  <c r="B569" i="52"/>
  <c r="AB568" i="52"/>
  <c r="B568" i="52"/>
  <c r="AB567" i="52"/>
  <c r="B567" i="52"/>
  <c r="AB566" i="52"/>
  <c r="B566" i="52"/>
  <c r="AB565" i="52"/>
  <c r="B565" i="52"/>
  <c r="AB564" i="52"/>
  <c r="B564" i="52"/>
  <c r="AB563" i="52"/>
  <c r="B563" i="52"/>
  <c r="AB562" i="52"/>
  <c r="B562" i="52"/>
  <c r="AB561" i="52"/>
  <c r="B561" i="52"/>
  <c r="AB560" i="52"/>
  <c r="B560" i="52"/>
  <c r="AB559" i="52"/>
  <c r="B559" i="52"/>
  <c r="AB558" i="52"/>
  <c r="B558" i="52"/>
  <c r="AB557" i="52"/>
  <c r="B557" i="52"/>
  <c r="AB556" i="52"/>
  <c r="B556" i="52"/>
  <c r="AB555" i="52"/>
  <c r="B555" i="52"/>
  <c r="AB554" i="52"/>
  <c r="B554" i="52"/>
  <c r="AB553" i="52"/>
  <c r="B553" i="52"/>
  <c r="AB552" i="52"/>
  <c r="B552" i="52"/>
  <c r="AB551" i="52"/>
  <c r="B551" i="52"/>
  <c r="AB550" i="52"/>
  <c r="B550" i="52"/>
  <c r="AB549" i="52"/>
  <c r="B549" i="52"/>
  <c r="AB548" i="52"/>
  <c r="B548" i="52"/>
  <c r="AB547" i="52"/>
  <c r="B547" i="52"/>
  <c r="AB546" i="52"/>
  <c r="B546" i="52"/>
  <c r="AB545" i="52"/>
  <c r="B545" i="52"/>
  <c r="AB544" i="52"/>
  <c r="B544" i="52"/>
  <c r="AB543" i="52"/>
  <c r="B543" i="52"/>
  <c r="AB542" i="52"/>
  <c r="B542" i="52"/>
  <c r="AB541" i="52"/>
  <c r="B541" i="52"/>
  <c r="AB540" i="52"/>
  <c r="B540" i="52"/>
  <c r="AB539" i="52"/>
  <c r="B539" i="52"/>
  <c r="AB538" i="52"/>
  <c r="B538" i="52"/>
  <c r="AB537" i="52"/>
  <c r="B537" i="52"/>
  <c r="AB536" i="52"/>
  <c r="B536" i="52"/>
  <c r="AB535" i="52"/>
  <c r="B535" i="52"/>
  <c r="AB534" i="52"/>
  <c r="B534" i="52"/>
  <c r="AB533" i="52"/>
  <c r="B533" i="52"/>
  <c r="AB532" i="52"/>
  <c r="B532" i="52"/>
  <c r="AB531" i="52"/>
  <c r="B531" i="52"/>
  <c r="AB530" i="52"/>
  <c r="B530" i="52"/>
  <c r="AB529" i="52"/>
  <c r="B529" i="52"/>
  <c r="AB528" i="52"/>
  <c r="B528" i="52"/>
  <c r="AB527" i="52"/>
  <c r="B527" i="52"/>
  <c r="AB526" i="52"/>
  <c r="B526" i="52"/>
  <c r="AB525" i="52"/>
  <c r="B525" i="52"/>
  <c r="AB524" i="52"/>
  <c r="B524" i="52"/>
  <c r="AB523" i="52"/>
  <c r="B523" i="52"/>
  <c r="AB522" i="52"/>
  <c r="B522" i="52"/>
  <c r="AB521" i="52"/>
  <c r="B521" i="52"/>
  <c r="AB520" i="52"/>
  <c r="B520" i="52"/>
  <c r="AB519" i="52"/>
  <c r="B519" i="52"/>
  <c r="AB518" i="52"/>
  <c r="B518" i="52"/>
  <c r="AB517" i="52"/>
  <c r="B517" i="52"/>
  <c r="AB516" i="52"/>
  <c r="B516" i="52"/>
  <c r="AB515" i="52"/>
  <c r="B515" i="52"/>
  <c r="AB514" i="52"/>
  <c r="B514" i="52"/>
  <c r="AB513" i="52"/>
  <c r="B513" i="52"/>
  <c r="AB512" i="52"/>
  <c r="B512" i="52"/>
  <c r="AB511" i="52"/>
  <c r="B511" i="52"/>
  <c r="AB510" i="52"/>
  <c r="B510" i="52"/>
  <c r="AB509" i="52"/>
  <c r="B509" i="52"/>
  <c r="AB508" i="52"/>
  <c r="B508" i="52"/>
  <c r="AB507" i="52"/>
  <c r="B507" i="52"/>
  <c r="AB506" i="52"/>
  <c r="B506" i="52"/>
  <c r="AB505" i="52"/>
  <c r="B505" i="52"/>
  <c r="AB504" i="52"/>
  <c r="B504" i="52"/>
  <c r="AB503" i="52"/>
  <c r="B503" i="52"/>
  <c r="AB502" i="52"/>
  <c r="B502" i="52"/>
  <c r="AB501" i="52"/>
  <c r="B501" i="52"/>
  <c r="AB500" i="52"/>
  <c r="B500" i="52"/>
  <c r="AB499" i="52"/>
  <c r="B499" i="52"/>
  <c r="AB498" i="52"/>
  <c r="B498" i="52"/>
  <c r="AB497" i="52"/>
  <c r="B497" i="52"/>
  <c r="AB496" i="52"/>
  <c r="B496" i="52"/>
  <c r="AB495" i="52"/>
  <c r="B495" i="52"/>
  <c r="AB494" i="52"/>
  <c r="B494" i="52"/>
  <c r="AB493" i="52"/>
  <c r="B493" i="52"/>
  <c r="AB492" i="52"/>
  <c r="B492" i="52"/>
  <c r="AB491" i="52"/>
  <c r="B491" i="52"/>
  <c r="AB490" i="52"/>
  <c r="B490" i="52"/>
  <c r="AB489" i="52"/>
  <c r="B489" i="52"/>
  <c r="AB488" i="52"/>
  <c r="B488" i="52"/>
  <c r="AB487" i="52"/>
  <c r="B487" i="52"/>
  <c r="AB486" i="52"/>
  <c r="B486" i="52"/>
  <c r="AB485" i="52"/>
  <c r="B485" i="52"/>
  <c r="AB484" i="52"/>
  <c r="B484" i="52"/>
  <c r="AB483" i="52"/>
  <c r="B483" i="52"/>
  <c r="AB482" i="52"/>
  <c r="B482" i="52"/>
  <c r="AB481" i="52"/>
  <c r="B481" i="52"/>
  <c r="AB480" i="52"/>
  <c r="B480" i="52"/>
  <c r="AB479" i="52"/>
  <c r="B479" i="52"/>
  <c r="AB478" i="52"/>
  <c r="B478" i="52"/>
  <c r="AB477" i="52"/>
  <c r="B477" i="52"/>
  <c r="AB476" i="52"/>
  <c r="B476" i="52"/>
  <c r="AB475" i="52"/>
  <c r="B475" i="52"/>
  <c r="AB474" i="52"/>
  <c r="B474" i="52"/>
  <c r="AB473" i="52"/>
  <c r="B473" i="52"/>
  <c r="AB472" i="52"/>
  <c r="B472" i="52"/>
  <c r="AB471" i="52"/>
  <c r="B471" i="52"/>
  <c r="AB470" i="52"/>
  <c r="B470" i="52"/>
  <c r="AB469" i="52"/>
  <c r="B469" i="52"/>
  <c r="AB468" i="52"/>
  <c r="B468" i="52"/>
  <c r="AB467" i="52"/>
  <c r="B467" i="52"/>
  <c r="AB466" i="52"/>
  <c r="B466" i="52"/>
  <c r="AB465" i="52"/>
  <c r="B465" i="52"/>
  <c r="AB464" i="52"/>
  <c r="B464" i="52"/>
  <c r="AB463" i="52"/>
  <c r="B463" i="52"/>
  <c r="AB462" i="52"/>
  <c r="B462" i="52"/>
  <c r="AB461" i="52"/>
  <c r="B461" i="52"/>
  <c r="AB460" i="52"/>
  <c r="B460" i="52"/>
  <c r="AB459" i="52"/>
  <c r="B459" i="52"/>
  <c r="AB458" i="52"/>
  <c r="B458" i="52"/>
  <c r="AB457" i="52"/>
  <c r="B457" i="52"/>
  <c r="AB456" i="52"/>
  <c r="B456" i="52"/>
  <c r="AB455" i="52"/>
  <c r="B455" i="52"/>
  <c r="AB454" i="52"/>
  <c r="B454" i="52"/>
  <c r="AB453" i="52"/>
  <c r="B453" i="52"/>
  <c r="AB452" i="52"/>
  <c r="B452" i="52"/>
  <c r="AB451" i="52"/>
  <c r="B451" i="52"/>
  <c r="AB450" i="52"/>
  <c r="B450" i="52"/>
  <c r="AB449" i="52"/>
  <c r="B449" i="52"/>
  <c r="AB448" i="52"/>
  <c r="B448" i="52"/>
  <c r="AB447" i="52"/>
  <c r="B447" i="52"/>
  <c r="AB446" i="52"/>
  <c r="B446" i="52"/>
  <c r="AB445" i="52"/>
  <c r="B445" i="52"/>
  <c r="AB444" i="52"/>
  <c r="B444" i="52"/>
  <c r="AB443" i="52"/>
  <c r="B443" i="52"/>
  <c r="AB442" i="52"/>
  <c r="B442" i="52"/>
  <c r="AB441" i="52"/>
  <c r="B441" i="52"/>
  <c r="AB440" i="52"/>
  <c r="B440" i="52"/>
  <c r="AB439" i="52"/>
  <c r="B439" i="52"/>
  <c r="AB438" i="52"/>
  <c r="B438" i="52"/>
  <c r="AB437" i="52"/>
  <c r="B437" i="52"/>
  <c r="AB436" i="52"/>
  <c r="B436" i="52"/>
  <c r="AB435" i="52"/>
  <c r="B435" i="52"/>
  <c r="AB434" i="52"/>
  <c r="B434" i="52"/>
  <c r="AB433" i="52"/>
  <c r="B433" i="52"/>
  <c r="AB432" i="52"/>
  <c r="B432" i="52"/>
  <c r="AB431" i="52"/>
  <c r="B431" i="52"/>
  <c r="AB430" i="52"/>
  <c r="B430" i="52"/>
  <c r="AB429" i="52"/>
  <c r="B429" i="52"/>
  <c r="AB428" i="52"/>
  <c r="B428" i="52"/>
  <c r="AB427" i="52"/>
  <c r="B427" i="52"/>
  <c r="AB426" i="52"/>
  <c r="B426" i="52"/>
  <c r="AB425" i="52"/>
  <c r="B425" i="52"/>
  <c r="AB424" i="52"/>
  <c r="B424" i="52"/>
  <c r="AB423" i="52"/>
  <c r="B423" i="52"/>
  <c r="AB422" i="52"/>
  <c r="B422" i="52"/>
  <c r="AB421" i="52"/>
  <c r="B421" i="52"/>
  <c r="AB420" i="52"/>
  <c r="B420" i="52"/>
  <c r="AB419" i="52"/>
  <c r="B419" i="52"/>
  <c r="AB418" i="52"/>
  <c r="B418" i="52"/>
  <c r="AB417" i="52"/>
  <c r="B417" i="52"/>
  <c r="AB416" i="52"/>
  <c r="B416" i="52"/>
  <c r="AB415" i="52"/>
  <c r="B415" i="52"/>
  <c r="AB414" i="52"/>
  <c r="B414" i="52"/>
  <c r="AB413" i="52"/>
  <c r="B413" i="52"/>
  <c r="AB412" i="52"/>
  <c r="B412" i="52"/>
  <c r="AB411" i="52"/>
  <c r="B411" i="52"/>
  <c r="AB410" i="52"/>
  <c r="B410" i="52"/>
  <c r="AB409" i="52"/>
  <c r="B409" i="52"/>
  <c r="AB408" i="52"/>
  <c r="B408" i="52"/>
  <c r="AB407" i="52"/>
  <c r="B407" i="52"/>
  <c r="AB406" i="52"/>
  <c r="B406" i="52"/>
  <c r="AB405" i="52"/>
  <c r="B405" i="52"/>
  <c r="AB404" i="52"/>
  <c r="B404" i="52"/>
  <c r="AB403" i="52"/>
  <c r="B403" i="52"/>
  <c r="AB402" i="52"/>
  <c r="B402" i="52"/>
  <c r="AB401" i="52"/>
  <c r="B401" i="52"/>
  <c r="AB400" i="52"/>
  <c r="B400" i="52"/>
  <c r="AB399" i="52"/>
  <c r="B399" i="52"/>
  <c r="AB398" i="52"/>
  <c r="B398" i="52"/>
  <c r="AB397" i="52"/>
  <c r="B397" i="52"/>
  <c r="AB396" i="52"/>
  <c r="B396" i="52"/>
  <c r="AB395" i="52"/>
  <c r="B395" i="52"/>
  <c r="AB394" i="52"/>
  <c r="B394" i="52"/>
  <c r="AB393" i="52"/>
  <c r="B393" i="52"/>
  <c r="AB392" i="52"/>
  <c r="B392" i="52"/>
  <c r="AB391" i="52"/>
  <c r="B391" i="52"/>
  <c r="AB390" i="52"/>
  <c r="B390" i="52"/>
  <c r="AB389" i="52"/>
  <c r="B389" i="52"/>
  <c r="AB388" i="52"/>
  <c r="B388" i="52"/>
  <c r="AB387" i="52"/>
  <c r="B387" i="52"/>
  <c r="AB386" i="52"/>
  <c r="B386" i="52"/>
  <c r="AB385" i="52"/>
  <c r="B385" i="52"/>
  <c r="AB384" i="52"/>
  <c r="B384" i="52"/>
  <c r="AB383" i="52"/>
  <c r="B383" i="52"/>
  <c r="AB382" i="52"/>
  <c r="B382" i="52"/>
  <c r="AB381" i="52"/>
  <c r="B381" i="52"/>
  <c r="AB380" i="52"/>
  <c r="B380" i="52"/>
  <c r="AB379" i="52"/>
  <c r="B379" i="52"/>
  <c r="AB378" i="52"/>
  <c r="B378" i="52"/>
  <c r="AB377" i="52"/>
  <c r="B377" i="52"/>
  <c r="AB376" i="52"/>
  <c r="B376" i="52"/>
  <c r="AB375" i="52"/>
  <c r="B375" i="52"/>
  <c r="AB374" i="52"/>
  <c r="B374" i="52"/>
  <c r="AB373" i="52"/>
  <c r="B373" i="52"/>
  <c r="AB372" i="52"/>
  <c r="B372" i="52"/>
  <c r="AB371" i="52"/>
  <c r="B371" i="52"/>
  <c r="AB370" i="52"/>
  <c r="B370" i="52"/>
  <c r="AB369" i="52"/>
  <c r="B369" i="52"/>
  <c r="AB368" i="52"/>
  <c r="B368" i="52"/>
  <c r="AB367" i="52"/>
  <c r="B367" i="52"/>
  <c r="AB366" i="52"/>
  <c r="B366" i="52"/>
  <c r="AB365" i="52"/>
  <c r="B365" i="52"/>
  <c r="AB364" i="52"/>
  <c r="B364" i="52"/>
  <c r="AB363" i="52"/>
  <c r="B363" i="52"/>
  <c r="AB362" i="52"/>
  <c r="B362" i="52"/>
  <c r="AB361" i="52"/>
  <c r="B361" i="52"/>
  <c r="AB360" i="52"/>
  <c r="B360" i="52"/>
  <c r="AB359" i="52"/>
  <c r="B359" i="52"/>
  <c r="AB358" i="52"/>
  <c r="B358" i="52"/>
  <c r="AB357" i="52"/>
  <c r="B357" i="52"/>
  <c r="AB356" i="52"/>
  <c r="B356" i="52"/>
  <c r="AB355" i="52"/>
  <c r="B355" i="52"/>
  <c r="AB354" i="52"/>
  <c r="B354" i="52"/>
  <c r="AB353" i="52"/>
  <c r="B353" i="52"/>
  <c r="AB352" i="52"/>
  <c r="B352" i="52"/>
  <c r="AB351" i="52"/>
  <c r="B351" i="52"/>
  <c r="AB350" i="52"/>
  <c r="B350" i="52"/>
  <c r="AB349" i="52"/>
  <c r="B349" i="52"/>
  <c r="AB348" i="52"/>
  <c r="B348" i="52"/>
  <c r="AB347" i="52"/>
  <c r="B347" i="52"/>
  <c r="AB346" i="52"/>
  <c r="B346" i="52"/>
  <c r="AB345" i="52"/>
  <c r="B345" i="52"/>
  <c r="AB344" i="52"/>
  <c r="B344" i="52"/>
  <c r="AB343" i="52"/>
  <c r="B343" i="52"/>
  <c r="AB342" i="52"/>
  <c r="B342" i="52"/>
  <c r="AB341" i="52"/>
  <c r="B341" i="52"/>
  <c r="AB340" i="52"/>
  <c r="B340" i="52"/>
  <c r="AB339" i="52"/>
  <c r="B339" i="52"/>
  <c r="AB338" i="52"/>
  <c r="B338" i="52"/>
  <c r="AB337" i="52"/>
  <c r="B337" i="52"/>
  <c r="AB336" i="52"/>
  <c r="B336" i="52"/>
  <c r="AB335" i="52"/>
  <c r="B335" i="52"/>
  <c r="AB334" i="52"/>
  <c r="B334" i="52"/>
  <c r="AB333" i="52"/>
  <c r="B333" i="52"/>
  <c r="AB332" i="52"/>
  <c r="B332" i="52"/>
  <c r="AB331" i="52"/>
  <c r="B331" i="52"/>
  <c r="AB330" i="52"/>
  <c r="B330" i="52"/>
  <c r="AB329" i="52"/>
  <c r="B329" i="52"/>
  <c r="AB328" i="52"/>
  <c r="B328" i="52"/>
  <c r="AB327" i="52"/>
  <c r="B327" i="52"/>
  <c r="AB326" i="52"/>
  <c r="B326" i="52"/>
  <c r="AB325" i="52"/>
  <c r="B325" i="52"/>
  <c r="AB324" i="52"/>
  <c r="B324" i="52"/>
  <c r="AB323" i="52"/>
  <c r="B323" i="52"/>
  <c r="AB322" i="52"/>
  <c r="B322" i="52"/>
  <c r="AB321" i="52"/>
  <c r="B321" i="52"/>
  <c r="AB320" i="52"/>
  <c r="B320" i="52"/>
  <c r="AB319" i="52"/>
  <c r="B319" i="52"/>
  <c r="AB318" i="52"/>
  <c r="B318" i="52"/>
  <c r="AB317" i="52"/>
  <c r="B317" i="52"/>
  <c r="AB316" i="52"/>
  <c r="B316" i="52"/>
  <c r="AB315" i="52"/>
  <c r="B315" i="52"/>
  <c r="AB314" i="52"/>
  <c r="B314" i="52"/>
  <c r="AB313" i="52"/>
  <c r="B313" i="52"/>
  <c r="AB312" i="52"/>
  <c r="B312" i="52"/>
  <c r="AB311" i="52"/>
  <c r="B311" i="52"/>
  <c r="AB310" i="52"/>
  <c r="B310" i="52"/>
  <c r="AB309" i="52"/>
  <c r="B309" i="52"/>
  <c r="AB308" i="52"/>
  <c r="B308" i="52"/>
  <c r="AB307" i="52"/>
  <c r="B307" i="52"/>
  <c r="AB306" i="52"/>
  <c r="B306" i="52"/>
  <c r="AB305" i="52"/>
  <c r="B305" i="52"/>
  <c r="AB304" i="52"/>
  <c r="B304" i="52"/>
  <c r="AB303" i="52"/>
  <c r="B303" i="52"/>
  <c r="AB302" i="52"/>
  <c r="B302" i="52"/>
  <c r="AB301" i="52"/>
  <c r="B301" i="52"/>
  <c r="AB300" i="52"/>
  <c r="B300" i="52"/>
  <c r="AB299" i="52"/>
  <c r="B299" i="52"/>
  <c r="AB298" i="52"/>
  <c r="B298" i="52"/>
  <c r="AB297" i="52"/>
  <c r="B297" i="52"/>
  <c r="AB296" i="52"/>
  <c r="B296" i="52"/>
  <c r="AB295" i="52"/>
  <c r="B295" i="52"/>
  <c r="AB294" i="52"/>
  <c r="B294" i="52"/>
  <c r="AB293" i="52"/>
  <c r="B293" i="52"/>
  <c r="AB292" i="52"/>
  <c r="B292" i="52"/>
  <c r="AB291" i="52"/>
  <c r="B291" i="52"/>
  <c r="AB290" i="52"/>
  <c r="B290" i="52"/>
  <c r="AB289" i="52"/>
  <c r="B289" i="52"/>
  <c r="AB288" i="52"/>
  <c r="B288" i="52"/>
  <c r="AB287" i="52"/>
  <c r="B287" i="52"/>
  <c r="AB286" i="52"/>
  <c r="B286" i="52"/>
  <c r="AB285" i="52"/>
  <c r="B285" i="52"/>
  <c r="AB284" i="52"/>
  <c r="B284" i="52"/>
  <c r="AB283" i="52"/>
  <c r="B283" i="52"/>
  <c r="AB282" i="52"/>
  <c r="B282" i="52"/>
  <c r="AB281" i="52"/>
  <c r="B281" i="52"/>
  <c r="AB280" i="52"/>
  <c r="B280" i="52"/>
  <c r="AB279" i="52"/>
  <c r="B279" i="52"/>
  <c r="AB278" i="52"/>
  <c r="B278" i="52"/>
  <c r="AB277" i="52"/>
  <c r="B277" i="52"/>
  <c r="AB276" i="52"/>
  <c r="B276" i="52"/>
  <c r="AB275" i="52"/>
  <c r="B275" i="52"/>
  <c r="AB274" i="52"/>
  <c r="B274" i="52"/>
  <c r="AB273" i="52"/>
  <c r="B273" i="52"/>
  <c r="AB272" i="52"/>
  <c r="B272" i="52"/>
  <c r="AB271" i="52"/>
  <c r="B271" i="52"/>
  <c r="AB270" i="52"/>
  <c r="B270" i="52"/>
  <c r="AB269" i="52"/>
  <c r="B269" i="52"/>
  <c r="AB268" i="52"/>
  <c r="B268" i="52"/>
  <c r="AB267" i="52"/>
  <c r="B267" i="52"/>
  <c r="AB266" i="52"/>
  <c r="B266" i="52"/>
  <c r="AB265" i="52"/>
  <c r="B265" i="52"/>
  <c r="AB264" i="52"/>
  <c r="B264" i="52"/>
  <c r="AB263" i="52"/>
  <c r="B263" i="52"/>
  <c r="AB262" i="52"/>
  <c r="B262" i="52"/>
  <c r="AB261" i="52"/>
  <c r="B261" i="52"/>
  <c r="AB260" i="52"/>
  <c r="B260" i="52"/>
  <c r="AB259" i="52"/>
  <c r="B259" i="52"/>
  <c r="AB258" i="52"/>
  <c r="B258" i="52"/>
  <c r="AB257" i="52"/>
  <c r="B257" i="52"/>
  <c r="AB256" i="52"/>
  <c r="B256" i="52"/>
  <c r="AB255" i="52"/>
  <c r="B255" i="52"/>
  <c r="AB254" i="52"/>
  <c r="B254" i="52"/>
  <c r="AB253" i="52"/>
  <c r="B253" i="52"/>
  <c r="AB252" i="52"/>
  <c r="B252" i="52"/>
  <c r="AB251" i="52"/>
  <c r="B251" i="52"/>
  <c r="AB250" i="52"/>
  <c r="B250" i="52"/>
  <c r="AB249" i="52"/>
  <c r="B249" i="52"/>
  <c r="AB248" i="52"/>
  <c r="B248" i="52"/>
  <c r="AB247" i="52"/>
  <c r="B247" i="52"/>
  <c r="AB246" i="52"/>
  <c r="B246" i="52"/>
  <c r="AB245" i="52"/>
  <c r="B245" i="52"/>
  <c r="AB244" i="52"/>
  <c r="B244" i="52"/>
  <c r="AB243" i="52"/>
  <c r="B243" i="52"/>
  <c r="AB242" i="52"/>
  <c r="B242" i="52"/>
  <c r="AB241" i="52"/>
  <c r="B241" i="52"/>
  <c r="AB240" i="52"/>
  <c r="B240" i="52"/>
  <c r="AB239" i="52"/>
  <c r="B239" i="52"/>
  <c r="AB238" i="52"/>
  <c r="B238" i="52"/>
  <c r="AB237" i="52"/>
  <c r="B237" i="52"/>
  <c r="AB236" i="52"/>
  <c r="B236" i="52"/>
  <c r="AB235" i="52"/>
  <c r="B235" i="52"/>
  <c r="AB234" i="52"/>
  <c r="B234" i="52"/>
  <c r="AB233" i="52"/>
  <c r="B233" i="52"/>
  <c r="AB232" i="52"/>
  <c r="B232" i="52"/>
  <c r="AB231" i="52"/>
  <c r="B231" i="52"/>
  <c r="AB230" i="52"/>
  <c r="B230" i="52"/>
  <c r="AB229" i="52"/>
  <c r="B229" i="52"/>
  <c r="AB228" i="52"/>
  <c r="B228" i="52"/>
  <c r="AB227" i="52"/>
  <c r="B227" i="52"/>
  <c r="AB226" i="52"/>
  <c r="B226" i="52"/>
  <c r="AB225" i="52"/>
  <c r="B225" i="52"/>
  <c r="AB224" i="52"/>
  <c r="B224" i="52"/>
  <c r="AB223" i="52"/>
  <c r="B223" i="52"/>
  <c r="AB222" i="52"/>
  <c r="B222" i="52"/>
  <c r="AB221" i="52"/>
  <c r="B221" i="52"/>
  <c r="AB220" i="52"/>
  <c r="B220" i="52"/>
  <c r="AB219" i="52"/>
  <c r="B219" i="52"/>
  <c r="AB218" i="52"/>
  <c r="B218" i="52"/>
  <c r="AB217" i="52"/>
  <c r="B217" i="52"/>
  <c r="AB216" i="52"/>
  <c r="B216" i="52"/>
  <c r="AB215" i="52"/>
  <c r="B215" i="52"/>
  <c r="AB214" i="52"/>
  <c r="B214" i="52"/>
  <c r="AB213" i="52"/>
  <c r="B213" i="52"/>
  <c r="AB212" i="52"/>
  <c r="B212" i="52"/>
  <c r="AB211" i="52"/>
  <c r="B211" i="52"/>
  <c r="AB210" i="52"/>
  <c r="B210" i="52"/>
  <c r="AB209" i="52"/>
  <c r="B209" i="52"/>
  <c r="AB208" i="52"/>
  <c r="B208" i="52"/>
  <c r="AB207" i="52"/>
  <c r="B207" i="52"/>
  <c r="AB206" i="52"/>
  <c r="B206" i="52"/>
  <c r="AB205" i="52"/>
  <c r="B205" i="52"/>
  <c r="AB204" i="52"/>
  <c r="B204" i="52"/>
  <c r="AB203" i="52"/>
  <c r="B203" i="52"/>
  <c r="AB202" i="52"/>
  <c r="B202" i="52"/>
  <c r="AB201" i="52"/>
  <c r="B201" i="52"/>
  <c r="AB200" i="52"/>
  <c r="B200" i="52"/>
  <c r="AB199" i="52"/>
  <c r="B199" i="52"/>
  <c r="AB198" i="52"/>
  <c r="B198" i="52"/>
  <c r="AB197" i="52"/>
  <c r="B197" i="52"/>
  <c r="AB196" i="52"/>
  <c r="B196" i="52"/>
  <c r="AB195" i="52"/>
  <c r="B195" i="52"/>
  <c r="AB194" i="52"/>
  <c r="B194" i="52"/>
  <c r="AB193" i="52"/>
  <c r="B193" i="52"/>
  <c r="AB192" i="52"/>
  <c r="B192" i="52"/>
  <c r="AB191" i="52"/>
  <c r="B191" i="52"/>
  <c r="AB190" i="52"/>
  <c r="B190" i="52"/>
  <c r="AB189" i="52"/>
  <c r="B189" i="52"/>
  <c r="AB188" i="52"/>
  <c r="B188" i="52"/>
  <c r="AB187" i="52"/>
  <c r="B187" i="52"/>
  <c r="AB186" i="52"/>
  <c r="B186" i="52"/>
  <c r="AB185" i="52"/>
  <c r="B185" i="52"/>
  <c r="AB184" i="52"/>
  <c r="B184" i="52"/>
  <c r="AB183" i="52"/>
  <c r="B183" i="52"/>
  <c r="AB182" i="52"/>
  <c r="B182" i="52"/>
  <c r="AB181" i="52"/>
  <c r="B181" i="52"/>
  <c r="AB180" i="52"/>
  <c r="B180" i="52"/>
  <c r="AB179" i="52"/>
  <c r="B179" i="52"/>
  <c r="AB178" i="52"/>
  <c r="B178" i="52"/>
  <c r="AB177" i="52"/>
  <c r="B177" i="52"/>
  <c r="AB176" i="52"/>
  <c r="B176" i="52"/>
  <c r="AB175" i="52"/>
  <c r="B175" i="52"/>
  <c r="AB174" i="52"/>
  <c r="B174" i="52"/>
  <c r="AB173" i="52"/>
  <c r="B173" i="52"/>
  <c r="AB172" i="52"/>
  <c r="B172" i="52"/>
  <c r="AB171" i="52"/>
  <c r="B171" i="52"/>
  <c r="AB170" i="52"/>
  <c r="B170" i="52"/>
  <c r="AB169" i="52"/>
  <c r="B169" i="52"/>
  <c r="AB168" i="52"/>
  <c r="B168" i="52"/>
  <c r="AB167" i="52"/>
  <c r="B167" i="52"/>
  <c r="AB166" i="52"/>
  <c r="B166" i="52"/>
  <c r="AB165" i="52"/>
  <c r="B165" i="52"/>
  <c r="AB164" i="52"/>
  <c r="B164" i="52"/>
  <c r="AB163" i="52"/>
  <c r="B163" i="52"/>
  <c r="AB162" i="52"/>
  <c r="B162" i="52"/>
  <c r="AB161" i="52"/>
  <c r="B161" i="52"/>
  <c r="AB160" i="52"/>
  <c r="B160" i="52"/>
  <c r="AB159" i="52"/>
  <c r="B159" i="52"/>
  <c r="AB158" i="52"/>
  <c r="B158" i="52"/>
  <c r="AB157" i="52"/>
  <c r="B157" i="52"/>
  <c r="AB156" i="52"/>
  <c r="B156" i="52"/>
  <c r="AB155" i="52"/>
  <c r="B155" i="52"/>
  <c r="AB154" i="52"/>
  <c r="B154" i="52"/>
  <c r="AB153" i="52"/>
  <c r="B153" i="52"/>
  <c r="AB152" i="52"/>
  <c r="B152" i="52"/>
  <c r="AB151" i="52"/>
  <c r="B151" i="52"/>
  <c r="AB150" i="52"/>
  <c r="B150" i="52"/>
  <c r="AB149" i="52"/>
  <c r="B149" i="52"/>
  <c r="AB148" i="52"/>
  <c r="B148" i="52"/>
  <c r="AB147" i="52"/>
  <c r="B147" i="52"/>
  <c r="AB146" i="52"/>
  <c r="B146" i="52"/>
  <c r="AB145" i="52"/>
  <c r="B145" i="52"/>
  <c r="AB144" i="52"/>
  <c r="B144" i="52"/>
  <c r="AB143" i="52"/>
  <c r="B143" i="52"/>
  <c r="AB142" i="52"/>
  <c r="B142" i="52"/>
  <c r="AB141" i="52"/>
  <c r="B141" i="52"/>
  <c r="AB140" i="52"/>
  <c r="B140" i="52"/>
  <c r="AB139" i="52"/>
  <c r="B139" i="52"/>
  <c r="AB138" i="52"/>
  <c r="B138" i="52"/>
  <c r="AB137" i="52"/>
  <c r="B137" i="52"/>
  <c r="AB136" i="52"/>
  <c r="B136" i="52"/>
  <c r="AB135" i="52"/>
  <c r="B135" i="52"/>
  <c r="AB134" i="52"/>
  <c r="B134" i="52"/>
  <c r="AB133" i="52"/>
  <c r="B133" i="52"/>
  <c r="AB132" i="52"/>
  <c r="B132" i="52"/>
  <c r="AB131" i="52"/>
  <c r="B131" i="52"/>
  <c r="AB130" i="52"/>
  <c r="B130" i="52"/>
  <c r="AB129" i="52"/>
  <c r="B129" i="52"/>
  <c r="AB128" i="52"/>
  <c r="B128" i="52"/>
  <c r="AB127" i="52"/>
  <c r="B127" i="52"/>
  <c r="AB126" i="52"/>
  <c r="B126" i="52"/>
  <c r="AB125" i="52"/>
  <c r="B125" i="52"/>
  <c r="AB124" i="52"/>
  <c r="B124" i="52"/>
  <c r="AB123" i="52"/>
  <c r="B123" i="52"/>
  <c r="AB122" i="52"/>
  <c r="B122" i="52"/>
  <c r="AB121" i="52"/>
  <c r="B121" i="52"/>
  <c r="AB120" i="52"/>
  <c r="B120" i="52"/>
  <c r="AB119" i="52"/>
  <c r="B119" i="52"/>
  <c r="AB118" i="52"/>
  <c r="B118" i="52"/>
  <c r="AB117" i="52"/>
  <c r="B117" i="52"/>
  <c r="AB116" i="52"/>
  <c r="B116" i="52"/>
  <c r="AB115" i="52"/>
  <c r="B115" i="52"/>
  <c r="AB114" i="52"/>
  <c r="B114" i="52"/>
  <c r="AB113" i="52"/>
  <c r="B113" i="52"/>
  <c r="AB112" i="52"/>
  <c r="B112" i="52"/>
  <c r="AB111" i="52"/>
  <c r="B111" i="52"/>
  <c r="AB110" i="52"/>
  <c r="B110" i="52"/>
  <c r="AB109" i="52"/>
  <c r="B109" i="52"/>
  <c r="AB108" i="52"/>
  <c r="B108" i="52"/>
  <c r="AB107" i="52"/>
  <c r="B107" i="52"/>
  <c r="AB106" i="52"/>
  <c r="B106" i="52"/>
  <c r="AB105" i="52"/>
  <c r="B105" i="52"/>
  <c r="AB104" i="52"/>
  <c r="B104" i="52"/>
  <c r="AB103" i="52"/>
  <c r="B103" i="52"/>
  <c r="AB102" i="52"/>
  <c r="B102" i="52"/>
  <c r="AB101" i="52"/>
  <c r="B101" i="52"/>
  <c r="AB100" i="52"/>
  <c r="B100" i="52"/>
  <c r="AB99" i="52"/>
  <c r="B99" i="52"/>
  <c r="AB98" i="52"/>
  <c r="B98" i="52"/>
  <c r="AB97" i="52"/>
  <c r="B97" i="52"/>
  <c r="AB96" i="52"/>
  <c r="B96" i="52"/>
  <c r="AB95" i="52"/>
  <c r="B95" i="52"/>
  <c r="AB94" i="52"/>
  <c r="B94" i="52"/>
  <c r="AB93" i="52"/>
  <c r="B93" i="52"/>
  <c r="AB92" i="52"/>
  <c r="B92" i="52"/>
  <c r="AB91" i="52"/>
  <c r="B91" i="52"/>
  <c r="AB90" i="52"/>
  <c r="B90" i="52"/>
  <c r="AB89" i="52"/>
  <c r="B89" i="52"/>
  <c r="AB88" i="52"/>
  <c r="B88" i="52"/>
  <c r="AB87" i="52"/>
  <c r="B87" i="52"/>
  <c r="AB86" i="52"/>
  <c r="B86" i="52"/>
  <c r="AB85" i="52"/>
  <c r="B85" i="52"/>
  <c r="AB84" i="52"/>
  <c r="B84" i="52"/>
  <c r="AB83" i="52"/>
  <c r="B83" i="52"/>
  <c r="AB82" i="52"/>
  <c r="B82" i="52"/>
  <c r="AB81" i="52"/>
  <c r="B81" i="52"/>
  <c r="AB80" i="52"/>
  <c r="B80" i="52"/>
  <c r="AB79" i="52"/>
  <c r="B79" i="52"/>
  <c r="AB78" i="52"/>
  <c r="B78" i="52"/>
  <c r="AB77" i="52"/>
  <c r="B77" i="52"/>
  <c r="AB76" i="52"/>
  <c r="B76" i="52"/>
  <c r="AB75" i="52"/>
  <c r="B75" i="52"/>
  <c r="AB74" i="52"/>
  <c r="B74" i="52"/>
  <c r="AB73" i="52"/>
  <c r="B73" i="52"/>
  <c r="AB72" i="52"/>
  <c r="B72" i="52"/>
  <c r="AB71" i="52"/>
  <c r="B71" i="52"/>
  <c r="AB70" i="52"/>
  <c r="B70" i="52"/>
  <c r="AB69" i="52"/>
  <c r="B69" i="52"/>
  <c r="AB68" i="52"/>
  <c r="B68" i="52"/>
  <c r="AB67" i="52"/>
  <c r="B67" i="52"/>
  <c r="AB66" i="52"/>
  <c r="B66" i="52"/>
  <c r="AB65" i="52"/>
  <c r="B65" i="52"/>
  <c r="AB64" i="52"/>
  <c r="B64" i="52"/>
  <c r="AB63" i="52"/>
  <c r="B63" i="52"/>
  <c r="AB62" i="52"/>
  <c r="B62" i="52"/>
  <c r="AB61" i="52"/>
  <c r="B61" i="52"/>
  <c r="AB60" i="52"/>
  <c r="B60" i="52"/>
  <c r="AB59" i="52"/>
  <c r="B59" i="52"/>
  <c r="AB58" i="52"/>
  <c r="B58" i="52"/>
  <c r="AB57" i="52"/>
  <c r="B57" i="52"/>
  <c r="AB56" i="52"/>
  <c r="B56" i="52"/>
  <c r="AB55" i="52"/>
  <c r="B55" i="52"/>
  <c r="AB54" i="52"/>
  <c r="B54" i="52"/>
  <c r="AB53" i="52"/>
  <c r="B53" i="52"/>
  <c r="AB52" i="52"/>
  <c r="B52" i="52"/>
  <c r="AB51" i="52"/>
  <c r="B51" i="52"/>
  <c r="AB50" i="52"/>
  <c r="B50" i="52"/>
  <c r="AB49" i="52"/>
  <c r="B49" i="52"/>
  <c r="AB48" i="52"/>
  <c r="B48" i="52"/>
  <c r="AB47" i="52"/>
  <c r="B47" i="52"/>
  <c r="AB46" i="52"/>
  <c r="B46" i="52"/>
  <c r="AB45" i="52"/>
  <c r="B45" i="52"/>
  <c r="AB44" i="52"/>
  <c r="B44" i="52"/>
  <c r="AB43" i="52"/>
  <c r="B43" i="52"/>
  <c r="AB42" i="52"/>
  <c r="B42" i="52"/>
  <c r="AB41" i="52"/>
  <c r="B41" i="52"/>
  <c r="AB40" i="52"/>
  <c r="B40" i="52"/>
  <c r="AB39" i="52"/>
  <c r="B39" i="52"/>
  <c r="AB38" i="52"/>
  <c r="B38" i="52"/>
  <c r="AB37" i="52"/>
  <c r="B37" i="52"/>
  <c r="AB36" i="52"/>
  <c r="B36" i="52"/>
  <c r="AB35" i="52"/>
  <c r="B35" i="52"/>
  <c r="AB34" i="52"/>
  <c r="B34" i="52"/>
  <c r="AB33" i="52"/>
  <c r="B33" i="52"/>
  <c r="AB32" i="52"/>
  <c r="B32" i="52"/>
  <c r="AB31" i="52"/>
  <c r="B31" i="52"/>
  <c r="AB30" i="52"/>
  <c r="B30" i="52"/>
  <c r="AB29" i="52"/>
  <c r="B29" i="52"/>
  <c r="AB28" i="52"/>
  <c r="B28" i="52"/>
  <c r="AB27" i="52"/>
  <c r="B27" i="52"/>
  <c r="AB26" i="52"/>
  <c r="B26" i="52"/>
  <c r="AB25" i="52"/>
  <c r="B25" i="52"/>
  <c r="AB24" i="52"/>
  <c r="B24" i="52"/>
  <c r="AB23" i="52"/>
  <c r="B23" i="52"/>
  <c r="AB22" i="52"/>
  <c r="B22" i="52"/>
  <c r="AB21" i="52"/>
  <c r="B21" i="52"/>
  <c r="AB20" i="52"/>
  <c r="B20" i="52"/>
  <c r="AB19" i="52"/>
  <c r="B19" i="52"/>
  <c r="AB18" i="52"/>
  <c r="B18" i="52"/>
  <c r="AB17" i="52"/>
  <c r="B17" i="52"/>
  <c r="AB16" i="52"/>
  <c r="B16" i="52"/>
  <c r="AB15" i="52"/>
  <c r="B15" i="52"/>
  <c r="AB14" i="52"/>
  <c r="B14" i="52"/>
  <c r="AB13" i="52"/>
  <c r="B13" i="52"/>
  <c r="AB12" i="52"/>
  <c r="B12" i="52"/>
  <c r="AB11" i="52"/>
  <c r="B11" i="52"/>
  <c r="AB10" i="52"/>
  <c r="B10" i="52"/>
  <c r="AB9" i="52"/>
  <c r="B9" i="52"/>
  <c r="AB8" i="52"/>
  <c r="B8" i="52"/>
  <c r="AB7" i="52"/>
  <c r="B7" i="52"/>
  <c r="AB6" i="52"/>
  <c r="B6" i="52"/>
  <c r="AB5" i="52"/>
  <c r="B5" i="52"/>
  <c r="AB4" i="52"/>
  <c r="B4" i="52"/>
  <c r="AB3" i="52"/>
  <c r="B3" i="52"/>
  <c r="AB2" i="52"/>
  <c r="B2" i="52"/>
  <c r="E814" i="51"/>
  <c r="E813" i="51"/>
  <c r="E812" i="51"/>
  <c r="E811" i="51"/>
  <c r="E810" i="51"/>
  <c r="E809" i="51"/>
  <c r="E808" i="51"/>
  <c r="G807" i="51"/>
  <c r="E807" i="51"/>
  <c r="G806" i="51"/>
  <c r="E29" i="16" l="1"/>
  <c r="I29" i="16" s="1"/>
  <c r="E28" i="16"/>
  <c r="E30" i="40"/>
  <c r="I30" i="40" s="1"/>
  <c r="S28" i="16" l="1"/>
  <c r="T28" i="16" s="1"/>
  <c r="I28" i="16"/>
  <c r="AB28" i="16"/>
  <c r="S29" i="16"/>
  <c r="T29" i="16" s="1"/>
  <c r="J29" i="16"/>
  <c r="R23" i="40"/>
  <c r="AD28" i="16" l="1"/>
  <c r="AE28" i="16" s="1"/>
  <c r="AF28" i="16"/>
  <c r="Q30" i="16"/>
  <c r="Q28" i="16"/>
  <c r="Q29" i="16"/>
  <c r="Q31" i="16"/>
  <c r="Q32" i="16"/>
  <c r="Q33" i="16"/>
  <c r="Q34" i="16"/>
  <c r="Q35" i="16"/>
  <c r="Q36" i="16"/>
  <c r="Q37" i="16"/>
  <c r="Q42" i="16"/>
  <c r="Q43" i="16"/>
  <c r="Q45" i="16"/>
  <c r="Q46" i="16"/>
  <c r="E732" i="19" l="1"/>
  <c r="E733" i="19"/>
  <c r="E734" i="19"/>
  <c r="E735" i="19"/>
  <c r="E736" i="19"/>
  <c r="E737" i="19"/>
  <c r="E738" i="19"/>
  <c r="E739" i="19"/>
  <c r="E740" i="19"/>
  <c r="E741" i="19"/>
  <c r="E742" i="19"/>
  <c r="E743" i="19"/>
  <c r="E744" i="19"/>
  <c r="E745" i="19"/>
  <c r="E746" i="19"/>
  <c r="E747" i="19"/>
  <c r="E748" i="19"/>
  <c r="E749" i="19"/>
  <c r="E750" i="19"/>
  <c r="E751" i="19"/>
  <c r="E752" i="19"/>
  <c r="E753" i="19"/>
  <c r="E754" i="19"/>
  <c r="E755" i="19"/>
  <c r="E756" i="19"/>
  <c r="E757" i="19"/>
  <c r="E758" i="19"/>
  <c r="E759" i="19"/>
  <c r="E760" i="19"/>
  <c r="E761" i="19"/>
  <c r="E762" i="19"/>
  <c r="E763" i="19"/>
  <c r="E764" i="19"/>
  <c r="E765" i="19"/>
  <c r="E766" i="19"/>
  <c r="E767" i="19"/>
  <c r="E768" i="19"/>
  <c r="E769" i="19"/>
  <c r="E770" i="19"/>
  <c r="E771" i="19"/>
  <c r="E772" i="19"/>
  <c r="E773" i="19"/>
  <c r="E774" i="19"/>
  <c r="E775" i="19"/>
  <c r="E776" i="19"/>
  <c r="E777" i="19"/>
  <c r="E778" i="19"/>
  <c r="E779" i="19"/>
  <c r="E780" i="19"/>
  <c r="E781" i="19"/>
  <c r="E782" i="19"/>
  <c r="E783" i="19"/>
  <c r="E784" i="19"/>
  <c r="E785" i="19"/>
  <c r="E786" i="19"/>
  <c r="E787" i="19"/>
  <c r="E788" i="19"/>
  <c r="E789" i="19"/>
  <c r="E790" i="19"/>
  <c r="E791" i="19"/>
  <c r="E792" i="19"/>
  <c r="E793" i="19"/>
  <c r="E794" i="19"/>
  <c r="E795" i="19"/>
  <c r="E796" i="19"/>
  <c r="E797" i="19"/>
  <c r="E798" i="19"/>
  <c r="E799" i="19"/>
  <c r="E800" i="19"/>
  <c r="E801" i="19"/>
  <c r="E802" i="19"/>
  <c r="E803" i="19"/>
  <c r="E804" i="19"/>
  <c r="E805" i="19"/>
  <c r="E806" i="19"/>
  <c r="D732" i="19"/>
  <c r="D733" i="19"/>
  <c r="D734" i="19"/>
  <c r="D735" i="19"/>
  <c r="D736" i="19"/>
  <c r="D737" i="19"/>
  <c r="D738" i="19"/>
  <c r="D739" i="19"/>
  <c r="D740" i="19"/>
  <c r="D741" i="19"/>
  <c r="D742" i="19"/>
  <c r="D743" i="19"/>
  <c r="D744" i="19"/>
  <c r="D745" i="19"/>
  <c r="D746" i="19"/>
  <c r="D747" i="19"/>
  <c r="D748" i="19"/>
  <c r="D749" i="19"/>
  <c r="D750" i="19"/>
  <c r="D751" i="19"/>
  <c r="D752" i="19"/>
  <c r="D753" i="19"/>
  <c r="D754" i="19"/>
  <c r="D755" i="19"/>
  <c r="D756" i="19"/>
  <c r="D757" i="19"/>
  <c r="D758" i="19"/>
  <c r="D759" i="19"/>
  <c r="D760" i="19"/>
  <c r="D761" i="19"/>
  <c r="D762" i="19"/>
  <c r="D763" i="19"/>
  <c r="D764" i="19"/>
  <c r="D765" i="19"/>
  <c r="D766" i="19"/>
  <c r="D767" i="19"/>
  <c r="D768" i="19"/>
  <c r="D769" i="19"/>
  <c r="D770" i="19"/>
  <c r="D771" i="19"/>
  <c r="D772" i="19"/>
  <c r="D773" i="19"/>
  <c r="D774" i="19"/>
  <c r="D775" i="19"/>
  <c r="D776" i="19"/>
  <c r="D777" i="19"/>
  <c r="D778" i="19"/>
  <c r="D779" i="19"/>
  <c r="D780" i="19"/>
  <c r="D781" i="19"/>
  <c r="D782" i="19"/>
  <c r="D783" i="19"/>
  <c r="D784" i="19"/>
  <c r="D785" i="19"/>
  <c r="D786" i="19"/>
  <c r="D787" i="19"/>
  <c r="D788" i="19"/>
  <c r="D789" i="19"/>
  <c r="D790" i="19"/>
  <c r="D791" i="19"/>
  <c r="D792" i="19"/>
  <c r="D793" i="19"/>
  <c r="D794" i="19"/>
  <c r="D795" i="19"/>
  <c r="D796" i="19"/>
  <c r="D797" i="19"/>
  <c r="D798" i="19"/>
  <c r="D799" i="19"/>
  <c r="D800" i="19"/>
  <c r="D801" i="19"/>
  <c r="D802" i="19"/>
  <c r="D803" i="19"/>
  <c r="D804" i="19"/>
  <c r="D805" i="19"/>
  <c r="D806" i="19"/>
  <c r="I2" i="19"/>
  <c r="E31" i="40"/>
  <c r="E32" i="40"/>
  <c r="E33" i="40"/>
  <c r="E34" i="40"/>
  <c r="E35" i="40"/>
  <c r="E36" i="40"/>
  <c r="E37" i="40"/>
  <c r="E38" i="40"/>
  <c r="E39" i="40"/>
  <c r="E40" i="40"/>
  <c r="E41" i="40"/>
  <c r="E42" i="40"/>
  <c r="E43" i="40"/>
  <c r="E44" i="40"/>
  <c r="E45" i="40"/>
  <c r="E46" i="40"/>
  <c r="E45" i="16"/>
  <c r="K14" i="16"/>
  <c r="E14" i="16"/>
  <c r="S14" i="16" l="1"/>
  <c r="T14" i="16" s="1"/>
  <c r="J14" i="16"/>
  <c r="AB8" i="16"/>
  <c r="AH8" i="16" s="1"/>
  <c r="L1" i="19"/>
  <c r="E49" i="40"/>
  <c r="E47" i="40"/>
  <c r="E7" i="16"/>
  <c r="AF8" i="16" l="1"/>
  <c r="AJ8" i="16"/>
  <c r="J7" i="16"/>
  <c r="S7" i="16"/>
  <c r="T7" i="16" s="1"/>
  <c r="D3" i="41"/>
  <c r="D2" i="41"/>
  <c r="E2" i="41"/>
  <c r="F2" i="41"/>
  <c r="C2" i="41"/>
  <c r="E3" i="41"/>
  <c r="F3" i="41"/>
  <c r="C3" i="41"/>
  <c r="D4" i="41"/>
  <c r="E4" i="41"/>
  <c r="F4" i="41"/>
  <c r="C4" i="41"/>
  <c r="F30" i="40" l="1"/>
  <c r="D1" i="46" l="1"/>
  <c r="K9" i="40" l="1"/>
  <c r="K7" i="40"/>
  <c r="F28" i="16" l="1"/>
  <c r="P28" i="16"/>
  <c r="P33" i="16"/>
  <c r="E32" i="16"/>
  <c r="E46" i="11"/>
  <c r="E35" i="16"/>
  <c r="E37" i="16"/>
  <c r="F46" i="11" l="1"/>
  <c r="S46" i="11"/>
  <c r="T46" i="11" s="1"/>
  <c r="S32" i="16"/>
  <c r="T32" i="16" s="1"/>
  <c r="P46" i="16"/>
  <c r="S37" i="16"/>
  <c r="T37" i="16" s="1"/>
  <c r="F35" i="16"/>
  <c r="S35" i="16"/>
  <c r="T35" i="16" s="1"/>
  <c r="I32" i="16"/>
  <c r="I46" i="11"/>
  <c r="I37" i="16" l="1"/>
  <c r="I35" i="16"/>
  <c r="F3" i="44" l="1"/>
  <c r="K22" i="40" l="1"/>
  <c r="K21" i="40"/>
  <c r="K18" i="40"/>
  <c r="K16" i="40"/>
  <c r="K13" i="40"/>
  <c r="K12" i="40"/>
  <c r="K10" i="40"/>
  <c r="K8" i="40"/>
  <c r="K6" i="40"/>
  <c r="K5" i="40"/>
  <c r="K4" i="40"/>
  <c r="D23" i="40"/>
  <c r="G4" i="40" s="1"/>
  <c r="D47" i="40"/>
  <c r="G28" i="40" s="1"/>
  <c r="E53" i="40"/>
  <c r="F53" i="40" s="1"/>
  <c r="E52" i="40"/>
  <c r="K14" i="40"/>
  <c r="K20" i="40"/>
  <c r="E29" i="40"/>
  <c r="I29" i="40" s="1"/>
  <c r="L30" i="40"/>
  <c r="M30" i="40" s="1"/>
  <c r="N30" i="40" s="1"/>
  <c r="F31" i="40"/>
  <c r="Q32" i="40"/>
  <c r="I33" i="40"/>
  <c r="L34" i="40"/>
  <c r="M34" i="40" s="1"/>
  <c r="N34" i="40" s="1"/>
  <c r="Q35" i="40"/>
  <c r="Q36" i="40"/>
  <c r="I37" i="40"/>
  <c r="L38" i="40"/>
  <c r="M38" i="40" s="1"/>
  <c r="N38" i="40" s="1"/>
  <c r="Q39" i="40"/>
  <c r="F40" i="40"/>
  <c r="Q43" i="40"/>
  <c r="I44" i="40"/>
  <c r="I45" i="40"/>
  <c r="I46" i="40"/>
  <c r="E28" i="40"/>
  <c r="E5" i="40"/>
  <c r="L5" i="40" s="1"/>
  <c r="M5" i="40" s="1"/>
  <c r="N5" i="40" s="1"/>
  <c r="AL5" i="15" s="1"/>
  <c r="E6" i="40"/>
  <c r="I6" i="40" s="1"/>
  <c r="E7" i="40"/>
  <c r="I7" i="40" s="1"/>
  <c r="E8" i="40"/>
  <c r="F8" i="40" s="1"/>
  <c r="E9" i="40"/>
  <c r="L9" i="40" s="1"/>
  <c r="M9" i="40" s="1"/>
  <c r="N9" i="40" s="1"/>
  <c r="AL9" i="15" s="1"/>
  <c r="E10" i="40"/>
  <c r="E11" i="40"/>
  <c r="I11" i="40" s="1"/>
  <c r="E12" i="40"/>
  <c r="F12" i="40" s="1"/>
  <c r="E13" i="40"/>
  <c r="L13" i="40" s="1"/>
  <c r="M13" i="40" s="1"/>
  <c r="N13" i="40" s="1"/>
  <c r="E15" i="40"/>
  <c r="F15" i="40" s="1"/>
  <c r="E16" i="40"/>
  <c r="F16" i="40" s="1"/>
  <c r="E17" i="40"/>
  <c r="F17" i="40" s="1"/>
  <c r="E18" i="40"/>
  <c r="L18" i="40" s="1"/>
  <c r="M18" i="40" s="1"/>
  <c r="N18" i="40" s="1"/>
  <c r="AL18" i="15" s="1"/>
  <c r="E19" i="40"/>
  <c r="E20" i="40"/>
  <c r="E21" i="40"/>
  <c r="F21" i="40" s="1"/>
  <c r="E22" i="40"/>
  <c r="L22" i="40" s="1"/>
  <c r="M22" i="40" s="1"/>
  <c r="N22" i="40" s="1"/>
  <c r="AL22" i="15" s="1"/>
  <c r="E4" i="40"/>
  <c r="P46" i="40"/>
  <c r="P45" i="40"/>
  <c r="P44" i="40"/>
  <c r="P43" i="40"/>
  <c r="P42" i="40"/>
  <c r="P41" i="40"/>
  <c r="I41" i="40"/>
  <c r="P40" i="40"/>
  <c r="P39" i="40"/>
  <c r="P38" i="40"/>
  <c r="P37" i="40"/>
  <c r="P36" i="40"/>
  <c r="P35" i="40"/>
  <c r="P34" i="40"/>
  <c r="P33" i="40"/>
  <c r="P32" i="40"/>
  <c r="P31" i="40"/>
  <c r="P30" i="40"/>
  <c r="P29" i="40"/>
  <c r="P28" i="40"/>
  <c r="K11" i="40"/>
  <c r="I14" i="40" l="1"/>
  <c r="J14" i="40"/>
  <c r="Q28" i="40"/>
  <c r="I49" i="40"/>
  <c r="Q44" i="40"/>
  <c r="F44" i="40"/>
  <c r="E23" i="40"/>
  <c r="I23" i="40" s="1"/>
  <c r="J19" i="40"/>
  <c r="G40" i="40"/>
  <c r="K19" i="40"/>
  <c r="G36" i="40"/>
  <c r="G39" i="40"/>
  <c r="G32" i="40"/>
  <c r="G34" i="40"/>
  <c r="G42" i="40"/>
  <c r="G30" i="40"/>
  <c r="G46" i="40"/>
  <c r="G45" i="40"/>
  <c r="G37" i="40"/>
  <c r="G38" i="40"/>
  <c r="G31" i="40"/>
  <c r="G43" i="40"/>
  <c r="G35" i="40"/>
  <c r="G29" i="40"/>
  <c r="G41" i="40"/>
  <c r="G44" i="40"/>
  <c r="G33" i="40"/>
  <c r="G22" i="40"/>
  <c r="D26" i="40"/>
  <c r="J20" i="40"/>
  <c r="C26" i="40"/>
  <c r="C23" i="40"/>
  <c r="I40" i="40"/>
  <c r="F5" i="40"/>
  <c r="L17" i="40"/>
  <c r="M17" i="40" s="1"/>
  <c r="N17" i="40" s="1"/>
  <c r="F39" i="40"/>
  <c r="L11" i="40"/>
  <c r="M11" i="40" s="1"/>
  <c r="N11" i="40" s="1"/>
  <c r="AL11" i="15" s="1"/>
  <c r="L19" i="40"/>
  <c r="M19" i="40" s="1"/>
  <c r="N19" i="40" s="1"/>
  <c r="AL19" i="15" s="1"/>
  <c r="L29" i="40"/>
  <c r="M29" i="40" s="1"/>
  <c r="N29" i="40" s="1"/>
  <c r="L39" i="40"/>
  <c r="M39" i="40" s="1"/>
  <c r="N39" i="40" s="1"/>
  <c r="E54" i="40"/>
  <c r="Q34" i="40"/>
  <c r="F46" i="40"/>
  <c r="L7" i="40"/>
  <c r="M7" i="40" s="1"/>
  <c r="N7" i="40" s="1"/>
  <c r="AL7" i="15" s="1"/>
  <c r="Q30" i="40"/>
  <c r="L46" i="40"/>
  <c r="M46" i="40" s="1"/>
  <c r="N46" i="40" s="1"/>
  <c r="F29" i="40"/>
  <c r="F9" i="40"/>
  <c r="L15" i="40"/>
  <c r="M15" i="40" s="1"/>
  <c r="N15" i="40" s="1"/>
  <c r="AL15" i="15" s="1"/>
  <c r="F18" i="40"/>
  <c r="I39" i="40"/>
  <c r="L40" i="40"/>
  <c r="M40" i="40" s="1"/>
  <c r="N40" i="40" s="1"/>
  <c r="L44" i="40"/>
  <c r="M44" i="40" s="1"/>
  <c r="N44" i="40" s="1"/>
  <c r="L33" i="40"/>
  <c r="M33" i="40" s="1"/>
  <c r="N33" i="40" s="1"/>
  <c r="I16" i="40"/>
  <c r="F22" i="40"/>
  <c r="F38" i="40"/>
  <c r="Q40" i="40"/>
  <c r="F13" i="40"/>
  <c r="J16" i="40"/>
  <c r="J22" i="40"/>
  <c r="I28" i="40"/>
  <c r="Q29" i="40"/>
  <c r="Q46" i="40"/>
  <c r="L28" i="40"/>
  <c r="M28" i="40" s="1"/>
  <c r="N28" i="40" s="1"/>
  <c r="F34" i="40"/>
  <c r="L45" i="40"/>
  <c r="M45" i="40" s="1"/>
  <c r="N45" i="40" s="1"/>
  <c r="H6" i="40"/>
  <c r="H10" i="40"/>
  <c r="H14" i="40"/>
  <c r="F6" i="40"/>
  <c r="F10" i="40"/>
  <c r="F14" i="40"/>
  <c r="I21" i="40"/>
  <c r="F37" i="40"/>
  <c r="Q41" i="40"/>
  <c r="F43" i="40"/>
  <c r="H21" i="40"/>
  <c r="I10" i="40"/>
  <c r="H4" i="40"/>
  <c r="J6" i="40"/>
  <c r="H8" i="40"/>
  <c r="J10" i="40"/>
  <c r="H12" i="40"/>
  <c r="H18" i="40"/>
  <c r="F20" i="40"/>
  <c r="I32" i="40"/>
  <c r="F42" i="40"/>
  <c r="I43" i="40"/>
  <c r="J21" i="40"/>
  <c r="J18" i="40"/>
  <c r="I20" i="40"/>
  <c r="L21" i="40"/>
  <c r="M21" i="40" s="1"/>
  <c r="N21" i="40" s="1"/>
  <c r="AL21" i="15" s="1"/>
  <c r="I31" i="40"/>
  <c r="L32" i="40"/>
  <c r="M32" i="40" s="1"/>
  <c r="N32" i="40" s="1"/>
  <c r="Q33" i="40"/>
  <c r="F35" i="40"/>
  <c r="L37" i="40"/>
  <c r="M37" i="40" s="1"/>
  <c r="N37" i="40" s="1"/>
  <c r="Q38" i="40"/>
  <c r="F41" i="40"/>
  <c r="L43" i="40"/>
  <c r="M43" i="40" s="1"/>
  <c r="N43" i="40" s="1"/>
  <c r="Q45" i="40"/>
  <c r="L6" i="40"/>
  <c r="M6" i="40" s="1"/>
  <c r="N6" i="40" s="1"/>
  <c r="AL6" i="15" s="1"/>
  <c r="L10" i="40"/>
  <c r="M10" i="40" s="1"/>
  <c r="N10" i="40" s="1"/>
  <c r="AL10" i="15" s="1"/>
  <c r="L14" i="40"/>
  <c r="M14" i="40" s="1"/>
  <c r="N14" i="40" s="1"/>
  <c r="AL14" i="15" s="1"/>
  <c r="L16" i="40"/>
  <c r="M16" i="40" s="1"/>
  <c r="N16" i="40" s="1"/>
  <c r="L31" i="40"/>
  <c r="M31" i="40" s="1"/>
  <c r="N31" i="40" s="1"/>
  <c r="I36" i="40"/>
  <c r="H20" i="40"/>
  <c r="I35" i="40"/>
  <c r="L36" i="40"/>
  <c r="M36" i="40" s="1"/>
  <c r="N36" i="40" s="1"/>
  <c r="Q37" i="40"/>
  <c r="J7" i="40"/>
  <c r="J11" i="40"/>
  <c r="I15" i="40"/>
  <c r="H17" i="40"/>
  <c r="F19" i="40"/>
  <c r="L20" i="40"/>
  <c r="M20" i="40" s="1"/>
  <c r="N20" i="40" s="1"/>
  <c r="H22" i="40"/>
  <c r="Q31" i="40"/>
  <c r="F33" i="40"/>
  <c r="L35" i="40"/>
  <c r="M35" i="40" s="1"/>
  <c r="N35" i="40" s="1"/>
  <c r="L41" i="40"/>
  <c r="M41" i="40" s="1"/>
  <c r="N41" i="40" s="1"/>
  <c r="Q42" i="40"/>
  <c r="F45" i="40"/>
  <c r="I4" i="40"/>
  <c r="I8" i="40"/>
  <c r="I12" i="40"/>
  <c r="I17" i="40"/>
  <c r="I18" i="40"/>
  <c r="I22" i="40"/>
  <c r="J4" i="40"/>
  <c r="H5" i="40"/>
  <c r="J8" i="40"/>
  <c r="H9" i="40"/>
  <c r="J12" i="40"/>
  <c r="H13" i="40"/>
  <c r="H19" i="40"/>
  <c r="I5" i="40"/>
  <c r="I9" i="40"/>
  <c r="I13" i="40"/>
  <c r="I19" i="40"/>
  <c r="I34" i="40"/>
  <c r="I38" i="40"/>
  <c r="I42" i="40"/>
  <c r="F52" i="40"/>
  <c r="F54" i="40" s="1"/>
  <c r="J5" i="40"/>
  <c r="F7" i="40"/>
  <c r="L8" i="40"/>
  <c r="M8" i="40" s="1"/>
  <c r="N8" i="40" s="1"/>
  <c r="J9" i="40"/>
  <c r="F11" i="40"/>
  <c r="L12" i="40"/>
  <c r="M12" i="40" s="1"/>
  <c r="N12" i="40" s="1"/>
  <c r="AL12" i="15" s="1"/>
  <c r="J13" i="40"/>
  <c r="F28" i="40"/>
  <c r="F32" i="40"/>
  <c r="F36" i="40"/>
  <c r="L42" i="40"/>
  <c r="M42" i="40" s="1"/>
  <c r="N42" i="40" s="1"/>
  <c r="F4" i="40"/>
  <c r="H7" i="40"/>
  <c r="H11" i="40"/>
  <c r="H15" i="40"/>
  <c r="H16" i="40"/>
  <c r="F47" i="40" l="1"/>
  <c r="H32" i="40"/>
  <c r="I47" i="40"/>
  <c r="J23" i="40"/>
  <c r="H39" i="40"/>
  <c r="F49" i="40"/>
  <c r="G47" i="40"/>
  <c r="G12" i="40"/>
  <c r="G21" i="40"/>
  <c r="G19" i="40"/>
  <c r="G8" i="40"/>
  <c r="G16" i="40"/>
  <c r="G14" i="40"/>
  <c r="G11" i="40"/>
  <c r="G13" i="40"/>
  <c r="G7" i="40"/>
  <c r="G15" i="40"/>
  <c r="G10" i="40"/>
  <c r="G6" i="40"/>
  <c r="G9" i="40"/>
  <c r="G18" i="40"/>
  <c r="K23" i="40"/>
  <c r="G17" i="40"/>
  <c r="G20" i="40"/>
  <c r="G5" i="40"/>
  <c r="H40" i="40"/>
  <c r="H41" i="40"/>
  <c r="H43" i="40"/>
  <c r="H30" i="40"/>
  <c r="H37" i="40"/>
  <c r="H35" i="40"/>
  <c r="H31" i="40"/>
  <c r="H23" i="40"/>
  <c r="H36" i="40"/>
  <c r="H44" i="40"/>
  <c r="H29" i="40"/>
  <c r="H38" i="40"/>
  <c r="H45" i="40"/>
  <c r="H33" i="40"/>
  <c r="H46" i="40"/>
  <c r="H34" i="40"/>
  <c r="H28" i="40"/>
  <c r="H42" i="40"/>
  <c r="F23" i="40"/>
  <c r="L23" i="40"/>
  <c r="H47" i="40" l="1"/>
  <c r="G23" i="40"/>
  <c r="AL4" i="15"/>
  <c r="M23" i="40"/>
  <c r="E46" i="16" l="1"/>
  <c r="F46" i="16" l="1"/>
  <c r="E47" i="16"/>
  <c r="D3" i="19"/>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D173" i="19"/>
  <c r="D174" i="19"/>
  <c r="D175" i="19"/>
  <c r="D176" i="19"/>
  <c r="D177" i="19"/>
  <c r="D178" i="19"/>
  <c r="D179" i="19"/>
  <c r="D180" i="19"/>
  <c r="D181" i="19"/>
  <c r="D182" i="19"/>
  <c r="D183" i="19"/>
  <c r="D184" i="19"/>
  <c r="D185" i="19"/>
  <c r="D186" i="19"/>
  <c r="D187" i="19"/>
  <c r="D188" i="19"/>
  <c r="D189" i="19"/>
  <c r="D190" i="19"/>
  <c r="D191" i="19"/>
  <c r="D192" i="19"/>
  <c r="D193" i="19"/>
  <c r="D194" i="19"/>
  <c r="D195" i="19"/>
  <c r="D196" i="19"/>
  <c r="D197" i="19"/>
  <c r="D198" i="19"/>
  <c r="D199" i="19"/>
  <c r="D200" i="19"/>
  <c r="D201" i="19"/>
  <c r="D202" i="19"/>
  <c r="D203" i="19"/>
  <c r="D204" i="19"/>
  <c r="D205" i="19"/>
  <c r="D206" i="19"/>
  <c r="D207" i="19"/>
  <c r="D208" i="19"/>
  <c r="D209" i="19"/>
  <c r="D210" i="19"/>
  <c r="D211" i="19"/>
  <c r="D212" i="19"/>
  <c r="D213" i="19"/>
  <c r="D214" i="19"/>
  <c r="D215" i="19"/>
  <c r="D216" i="19"/>
  <c r="D217" i="19"/>
  <c r="D218" i="19"/>
  <c r="D219" i="19"/>
  <c r="D220" i="19"/>
  <c r="D221" i="19"/>
  <c r="D222" i="19"/>
  <c r="D223" i="19"/>
  <c r="D224" i="19"/>
  <c r="D225" i="19"/>
  <c r="D226" i="19"/>
  <c r="D227" i="19"/>
  <c r="D228" i="19"/>
  <c r="D229" i="19"/>
  <c r="D230" i="19"/>
  <c r="D231" i="19"/>
  <c r="D232" i="19"/>
  <c r="D233" i="19"/>
  <c r="D234" i="19"/>
  <c r="D235" i="19"/>
  <c r="D236" i="19"/>
  <c r="D237" i="19"/>
  <c r="D238" i="19"/>
  <c r="D239" i="19"/>
  <c r="D240" i="19"/>
  <c r="D241" i="19"/>
  <c r="D242" i="19"/>
  <c r="D243" i="19"/>
  <c r="D244" i="19"/>
  <c r="D245" i="19"/>
  <c r="D246" i="19"/>
  <c r="D247" i="19"/>
  <c r="D248" i="19"/>
  <c r="D249" i="19"/>
  <c r="D250" i="19"/>
  <c r="D251" i="19"/>
  <c r="D252" i="19"/>
  <c r="D253" i="19"/>
  <c r="D254" i="19"/>
  <c r="D255" i="19"/>
  <c r="D256" i="19"/>
  <c r="D257" i="19"/>
  <c r="D258" i="19"/>
  <c r="D259" i="19"/>
  <c r="D260" i="19"/>
  <c r="D261" i="19"/>
  <c r="D262" i="19"/>
  <c r="D263" i="19"/>
  <c r="D264" i="19"/>
  <c r="D265" i="19"/>
  <c r="D266" i="19"/>
  <c r="D267" i="19"/>
  <c r="D268" i="19"/>
  <c r="D269" i="19"/>
  <c r="D270" i="19"/>
  <c r="D271" i="19"/>
  <c r="D272" i="19"/>
  <c r="D273" i="19"/>
  <c r="D274" i="19"/>
  <c r="D275" i="19"/>
  <c r="D276" i="19"/>
  <c r="D277" i="19"/>
  <c r="D278" i="19"/>
  <c r="D279" i="19"/>
  <c r="D280" i="19"/>
  <c r="D281" i="19"/>
  <c r="D282" i="19"/>
  <c r="D283" i="19"/>
  <c r="D284" i="19"/>
  <c r="D285" i="19"/>
  <c r="D286" i="19"/>
  <c r="D287" i="19"/>
  <c r="D288" i="19"/>
  <c r="D289" i="19"/>
  <c r="D290" i="19"/>
  <c r="D291" i="19"/>
  <c r="D292" i="19"/>
  <c r="D293" i="19"/>
  <c r="D294" i="19"/>
  <c r="D295" i="19"/>
  <c r="D296" i="19"/>
  <c r="D297" i="19"/>
  <c r="D298" i="19"/>
  <c r="D299" i="19"/>
  <c r="D300" i="19"/>
  <c r="D301" i="19"/>
  <c r="D302" i="19"/>
  <c r="D303" i="19"/>
  <c r="D304" i="19"/>
  <c r="D305" i="19"/>
  <c r="D306" i="19"/>
  <c r="D307" i="19"/>
  <c r="D308" i="19"/>
  <c r="D309" i="19"/>
  <c r="D310" i="19"/>
  <c r="D311" i="19"/>
  <c r="D312" i="19"/>
  <c r="D313" i="19"/>
  <c r="D314" i="19"/>
  <c r="D315" i="19"/>
  <c r="D316" i="19"/>
  <c r="D317" i="19"/>
  <c r="D318" i="19"/>
  <c r="D319" i="19"/>
  <c r="D320" i="19"/>
  <c r="D321" i="19"/>
  <c r="D322" i="19"/>
  <c r="D323" i="19"/>
  <c r="D324" i="19"/>
  <c r="D325" i="19"/>
  <c r="D326" i="19"/>
  <c r="D327" i="19"/>
  <c r="D328" i="19"/>
  <c r="D329" i="19"/>
  <c r="D330" i="19"/>
  <c r="D331" i="19"/>
  <c r="D332" i="19"/>
  <c r="D333" i="19"/>
  <c r="D334" i="19"/>
  <c r="D335" i="19"/>
  <c r="D336" i="19"/>
  <c r="D337" i="19"/>
  <c r="D338" i="19"/>
  <c r="D339" i="19"/>
  <c r="D340" i="19"/>
  <c r="D341" i="19"/>
  <c r="D342" i="19"/>
  <c r="D343" i="19"/>
  <c r="D344" i="19"/>
  <c r="D345" i="19"/>
  <c r="D346" i="19"/>
  <c r="D347" i="19"/>
  <c r="D348" i="19"/>
  <c r="D349" i="19"/>
  <c r="D350" i="19"/>
  <c r="D351" i="19"/>
  <c r="D352" i="19"/>
  <c r="D353" i="19"/>
  <c r="D354" i="19"/>
  <c r="D355" i="19"/>
  <c r="D356" i="19"/>
  <c r="D357" i="19"/>
  <c r="D358" i="19"/>
  <c r="D359" i="19"/>
  <c r="D360" i="19"/>
  <c r="D361" i="19"/>
  <c r="D362" i="19"/>
  <c r="D363" i="19"/>
  <c r="D364" i="19"/>
  <c r="D365" i="19"/>
  <c r="D366" i="19"/>
  <c r="D367" i="19"/>
  <c r="D368" i="19"/>
  <c r="D369" i="19"/>
  <c r="D370" i="19"/>
  <c r="D371" i="19"/>
  <c r="D372" i="19"/>
  <c r="D373" i="19"/>
  <c r="D374" i="19"/>
  <c r="D375" i="19"/>
  <c r="D376" i="19"/>
  <c r="D377" i="19"/>
  <c r="D378" i="19"/>
  <c r="D379" i="19"/>
  <c r="D380" i="19"/>
  <c r="D381" i="19"/>
  <c r="D382" i="19"/>
  <c r="D383" i="19"/>
  <c r="D384" i="19"/>
  <c r="D385" i="19"/>
  <c r="D386" i="19"/>
  <c r="D387" i="19"/>
  <c r="D388" i="19"/>
  <c r="D389" i="19"/>
  <c r="D390" i="19"/>
  <c r="D391" i="19"/>
  <c r="D392" i="19"/>
  <c r="D393" i="19"/>
  <c r="D394" i="19"/>
  <c r="D395" i="19"/>
  <c r="D396" i="19"/>
  <c r="D397" i="19"/>
  <c r="D398" i="19"/>
  <c r="D399" i="19"/>
  <c r="D400" i="19"/>
  <c r="D401" i="19"/>
  <c r="D402" i="19"/>
  <c r="D403" i="19"/>
  <c r="D404" i="19"/>
  <c r="D405" i="19"/>
  <c r="D406" i="19"/>
  <c r="D407" i="19"/>
  <c r="D408" i="19"/>
  <c r="D409" i="19"/>
  <c r="D410" i="19"/>
  <c r="D411" i="19"/>
  <c r="D412" i="19"/>
  <c r="D413" i="19"/>
  <c r="D414" i="19"/>
  <c r="D415" i="19"/>
  <c r="D416" i="19"/>
  <c r="D417" i="19"/>
  <c r="D418" i="19"/>
  <c r="D419" i="19"/>
  <c r="D420" i="19"/>
  <c r="D421" i="19"/>
  <c r="D422" i="19"/>
  <c r="D423" i="19"/>
  <c r="D424" i="19"/>
  <c r="D425" i="19"/>
  <c r="D426" i="19"/>
  <c r="D427" i="19"/>
  <c r="D428" i="19"/>
  <c r="D429" i="19"/>
  <c r="D430" i="19"/>
  <c r="D431" i="19"/>
  <c r="D432" i="19"/>
  <c r="D433" i="19"/>
  <c r="D434" i="19"/>
  <c r="D435" i="19"/>
  <c r="D436" i="19"/>
  <c r="D437" i="19"/>
  <c r="D438" i="19"/>
  <c r="D439" i="19"/>
  <c r="D440" i="19"/>
  <c r="D441" i="19"/>
  <c r="D442" i="19"/>
  <c r="D443" i="19"/>
  <c r="D444" i="19"/>
  <c r="D445" i="19"/>
  <c r="D446" i="19"/>
  <c r="D447" i="19"/>
  <c r="D448" i="19"/>
  <c r="D449" i="19"/>
  <c r="D450" i="19"/>
  <c r="D451" i="19"/>
  <c r="D452" i="19"/>
  <c r="D453" i="19"/>
  <c r="D454" i="19"/>
  <c r="D455" i="19"/>
  <c r="D456" i="19"/>
  <c r="D457" i="19"/>
  <c r="D458" i="19"/>
  <c r="D459" i="19"/>
  <c r="D460" i="19"/>
  <c r="D461" i="19"/>
  <c r="D462" i="19"/>
  <c r="D463" i="19"/>
  <c r="D464" i="19"/>
  <c r="D465" i="19"/>
  <c r="D466" i="19"/>
  <c r="D467" i="19"/>
  <c r="D468" i="19"/>
  <c r="D469" i="19"/>
  <c r="D470" i="19"/>
  <c r="D471" i="19"/>
  <c r="D472" i="19"/>
  <c r="D473" i="19"/>
  <c r="D474" i="19"/>
  <c r="D475" i="19"/>
  <c r="D476" i="19"/>
  <c r="D477" i="19"/>
  <c r="D478" i="19"/>
  <c r="D479" i="19"/>
  <c r="D480" i="19"/>
  <c r="D481" i="19"/>
  <c r="D482" i="19"/>
  <c r="D483" i="19"/>
  <c r="D484" i="19"/>
  <c r="D485" i="19"/>
  <c r="D486" i="19"/>
  <c r="D487" i="19"/>
  <c r="D488" i="19"/>
  <c r="D489" i="19"/>
  <c r="D490" i="19"/>
  <c r="D491" i="19"/>
  <c r="D492" i="19"/>
  <c r="D493" i="19"/>
  <c r="D494" i="19"/>
  <c r="D495" i="19"/>
  <c r="D496" i="19"/>
  <c r="D497" i="19"/>
  <c r="D498" i="19"/>
  <c r="D499" i="19"/>
  <c r="D500" i="19"/>
  <c r="D501" i="19"/>
  <c r="D502" i="19"/>
  <c r="D503" i="19"/>
  <c r="D504" i="19"/>
  <c r="D505" i="19"/>
  <c r="D506" i="19"/>
  <c r="D507" i="19"/>
  <c r="D508" i="19"/>
  <c r="D509" i="19"/>
  <c r="D510" i="19"/>
  <c r="D511" i="19"/>
  <c r="D512" i="19"/>
  <c r="D513" i="19"/>
  <c r="D514" i="19"/>
  <c r="D515" i="19"/>
  <c r="D516" i="19"/>
  <c r="D517" i="19"/>
  <c r="D518" i="19"/>
  <c r="D519" i="19"/>
  <c r="D520" i="19"/>
  <c r="D521" i="19"/>
  <c r="D522" i="19"/>
  <c r="D523" i="19"/>
  <c r="D524" i="19"/>
  <c r="D525" i="19"/>
  <c r="D526" i="19"/>
  <c r="D527" i="19"/>
  <c r="D528" i="19"/>
  <c r="D529" i="19"/>
  <c r="D530" i="19"/>
  <c r="D531" i="19"/>
  <c r="D532" i="19"/>
  <c r="D533" i="19"/>
  <c r="D534" i="19"/>
  <c r="D535" i="19"/>
  <c r="D536" i="19"/>
  <c r="D537" i="19"/>
  <c r="D538" i="19"/>
  <c r="D539" i="19"/>
  <c r="D540" i="19"/>
  <c r="D541" i="19"/>
  <c r="D542" i="19"/>
  <c r="D543" i="19"/>
  <c r="D544" i="19"/>
  <c r="D545" i="19"/>
  <c r="D546" i="19"/>
  <c r="D547" i="19"/>
  <c r="D548" i="19"/>
  <c r="D549" i="19"/>
  <c r="D550" i="19"/>
  <c r="D551" i="19"/>
  <c r="D552" i="19"/>
  <c r="D553" i="19"/>
  <c r="D554" i="19"/>
  <c r="D555" i="19"/>
  <c r="D556" i="19"/>
  <c r="D557" i="19"/>
  <c r="D558" i="19"/>
  <c r="D559" i="19"/>
  <c r="D560" i="19"/>
  <c r="D561" i="19"/>
  <c r="D562" i="19"/>
  <c r="D563" i="19"/>
  <c r="D564" i="19"/>
  <c r="D565" i="19"/>
  <c r="D566" i="19"/>
  <c r="D567" i="19"/>
  <c r="D568" i="19"/>
  <c r="D569" i="19"/>
  <c r="D570" i="19"/>
  <c r="D571" i="19"/>
  <c r="D572" i="19"/>
  <c r="D573" i="19"/>
  <c r="D574" i="19"/>
  <c r="D575" i="19"/>
  <c r="D576" i="19"/>
  <c r="D577" i="19"/>
  <c r="D578" i="19"/>
  <c r="D579" i="19"/>
  <c r="D580" i="19"/>
  <c r="D581" i="19"/>
  <c r="D582" i="19"/>
  <c r="D583" i="19"/>
  <c r="D584" i="19"/>
  <c r="D585" i="19"/>
  <c r="D586" i="19"/>
  <c r="D587" i="19"/>
  <c r="D588" i="19"/>
  <c r="D589" i="19"/>
  <c r="D590" i="19"/>
  <c r="D591" i="19"/>
  <c r="D592" i="19"/>
  <c r="D593" i="19"/>
  <c r="D594" i="19"/>
  <c r="D595" i="19"/>
  <c r="D596" i="19"/>
  <c r="D597" i="19"/>
  <c r="D598" i="19"/>
  <c r="D599" i="19"/>
  <c r="D600" i="19"/>
  <c r="D601" i="19"/>
  <c r="D602" i="19"/>
  <c r="D603" i="19"/>
  <c r="D604" i="19"/>
  <c r="D605" i="19"/>
  <c r="D606" i="19"/>
  <c r="D607" i="19"/>
  <c r="D608" i="19"/>
  <c r="D609" i="19"/>
  <c r="D610" i="19"/>
  <c r="D611" i="19"/>
  <c r="D612" i="19"/>
  <c r="D613" i="19"/>
  <c r="D614" i="19"/>
  <c r="D615" i="19"/>
  <c r="D616" i="19"/>
  <c r="D617" i="19"/>
  <c r="D618" i="19"/>
  <c r="D619" i="19"/>
  <c r="D620" i="19"/>
  <c r="D621" i="19"/>
  <c r="D622" i="19"/>
  <c r="D623" i="19"/>
  <c r="D624" i="19"/>
  <c r="D625" i="19"/>
  <c r="D626" i="19"/>
  <c r="D627" i="19"/>
  <c r="D628" i="19"/>
  <c r="D629" i="19"/>
  <c r="D630" i="19"/>
  <c r="D631" i="19"/>
  <c r="D632" i="19"/>
  <c r="D633" i="19"/>
  <c r="D634" i="19"/>
  <c r="D635" i="19"/>
  <c r="D636" i="19"/>
  <c r="D637" i="19"/>
  <c r="D638" i="19"/>
  <c r="D639" i="19"/>
  <c r="D640" i="19"/>
  <c r="D641" i="19"/>
  <c r="D642" i="19"/>
  <c r="D643" i="19"/>
  <c r="D644" i="19"/>
  <c r="D645" i="19"/>
  <c r="D646" i="19"/>
  <c r="D647" i="19"/>
  <c r="D648" i="19"/>
  <c r="D649" i="19"/>
  <c r="D650" i="19"/>
  <c r="D651" i="19"/>
  <c r="D652" i="19"/>
  <c r="D653" i="19"/>
  <c r="D654" i="19"/>
  <c r="D655" i="19"/>
  <c r="D656" i="19"/>
  <c r="D657" i="19"/>
  <c r="D658" i="19"/>
  <c r="D659" i="19"/>
  <c r="D660" i="19"/>
  <c r="D661" i="19"/>
  <c r="D662" i="19"/>
  <c r="D663" i="19"/>
  <c r="D664" i="19"/>
  <c r="D665" i="19"/>
  <c r="D666" i="19"/>
  <c r="D667" i="19"/>
  <c r="D668" i="19"/>
  <c r="D669" i="19"/>
  <c r="D670" i="19"/>
  <c r="D671" i="19"/>
  <c r="D672" i="19"/>
  <c r="D673" i="19"/>
  <c r="D674" i="19"/>
  <c r="D675" i="19"/>
  <c r="D676" i="19"/>
  <c r="D677" i="19"/>
  <c r="D678" i="19"/>
  <c r="D679" i="19"/>
  <c r="D680" i="19"/>
  <c r="D681" i="19"/>
  <c r="D682" i="19"/>
  <c r="D683" i="19"/>
  <c r="D684" i="19"/>
  <c r="D685" i="19"/>
  <c r="D686" i="19"/>
  <c r="D687" i="19"/>
  <c r="D688" i="19"/>
  <c r="D689" i="19"/>
  <c r="D690" i="19"/>
  <c r="D691" i="19"/>
  <c r="D692" i="19"/>
  <c r="D693" i="19"/>
  <c r="D694" i="19"/>
  <c r="D695" i="19"/>
  <c r="D696" i="19"/>
  <c r="D697" i="19"/>
  <c r="D698" i="19"/>
  <c r="D699" i="19"/>
  <c r="D700" i="19"/>
  <c r="D701" i="19"/>
  <c r="D702" i="19"/>
  <c r="D703" i="19"/>
  <c r="D704" i="19"/>
  <c r="D705" i="19"/>
  <c r="D706" i="19"/>
  <c r="D707" i="19"/>
  <c r="D708" i="19"/>
  <c r="D709" i="19"/>
  <c r="D710" i="19"/>
  <c r="D711" i="19"/>
  <c r="D712" i="19"/>
  <c r="D713" i="19"/>
  <c r="D714" i="19"/>
  <c r="D715" i="19"/>
  <c r="D716" i="19"/>
  <c r="D717" i="19"/>
  <c r="D718" i="19"/>
  <c r="D719" i="19"/>
  <c r="D720" i="19"/>
  <c r="D721" i="19"/>
  <c r="D722" i="19"/>
  <c r="D723" i="19"/>
  <c r="D724" i="19"/>
  <c r="D725" i="19"/>
  <c r="D726" i="19"/>
  <c r="D727" i="19"/>
  <c r="D728" i="19"/>
  <c r="D729" i="19"/>
  <c r="D730" i="19"/>
  <c r="D731" i="19"/>
  <c r="D2" i="19"/>
  <c r="F14" i="16" l="1"/>
  <c r="AC8" i="16" s="1"/>
  <c r="P47" i="11"/>
  <c r="P48" i="11"/>
  <c r="AC27" i="15"/>
  <c r="AC28" i="15"/>
  <c r="AC29" i="15"/>
  <c r="AC30" i="15"/>
  <c r="AC31" i="15"/>
  <c r="AC32" i="15"/>
  <c r="AC33" i="15"/>
  <c r="AC34" i="15"/>
  <c r="AC35" i="15"/>
  <c r="AC36" i="15"/>
  <c r="AC37" i="15"/>
  <c r="AC38" i="15"/>
  <c r="AC39" i="15"/>
  <c r="AC40" i="15"/>
  <c r="AC41" i="15"/>
  <c r="AC42" i="15"/>
  <c r="AC43" i="15"/>
  <c r="AI43" i="15" s="1"/>
  <c r="AC44" i="15"/>
  <c r="AE44" i="15" s="1"/>
  <c r="AF44" i="15" s="1"/>
  <c r="AC26" i="15"/>
  <c r="AC5" i="15"/>
  <c r="AC6" i="15"/>
  <c r="AC7" i="15"/>
  <c r="AC8" i="15"/>
  <c r="AC9" i="15"/>
  <c r="AC10" i="15"/>
  <c r="AC11" i="15"/>
  <c r="AC12" i="15"/>
  <c r="AC13" i="15"/>
  <c r="AC15" i="15"/>
  <c r="AC16" i="15"/>
  <c r="AC17" i="15"/>
  <c r="AC18" i="15"/>
  <c r="AE18" i="15" s="1"/>
  <c r="AC19" i="15"/>
  <c r="AC20" i="15"/>
  <c r="AC21" i="15"/>
  <c r="AC22" i="15"/>
  <c r="AC4" i="15"/>
  <c r="Q27" i="15"/>
  <c r="Q28" i="15"/>
  <c r="Q29" i="15"/>
  <c r="Q30" i="15"/>
  <c r="Q31" i="15"/>
  <c r="Q32" i="15"/>
  <c r="Q33" i="15"/>
  <c r="Q34" i="15"/>
  <c r="Q35" i="15"/>
  <c r="Q36" i="15"/>
  <c r="Q37" i="15"/>
  <c r="Q38" i="15"/>
  <c r="Q39" i="15"/>
  <c r="Q40" i="15"/>
  <c r="Q41" i="15"/>
  <c r="Q42" i="15"/>
  <c r="Q43" i="15"/>
  <c r="R43" i="15" s="1"/>
  <c r="Q44" i="15"/>
  <c r="W44" i="15" s="1"/>
  <c r="Q26" i="15"/>
  <c r="Q5" i="15"/>
  <c r="Q6" i="15"/>
  <c r="Q7" i="15"/>
  <c r="Q8" i="15"/>
  <c r="Q9" i="15"/>
  <c r="Q10" i="15"/>
  <c r="Q11" i="15"/>
  <c r="Q12" i="15"/>
  <c r="Q13" i="15"/>
  <c r="Q14" i="15"/>
  <c r="Q15" i="15"/>
  <c r="Q16" i="15"/>
  <c r="Q17" i="15"/>
  <c r="Q18" i="15"/>
  <c r="Q19" i="15"/>
  <c r="Q20" i="15"/>
  <c r="Q21" i="15"/>
  <c r="Q22" i="15"/>
  <c r="Q4" i="15"/>
  <c r="E27" i="15"/>
  <c r="E28" i="15"/>
  <c r="E29" i="15"/>
  <c r="E30" i="15"/>
  <c r="E31" i="15"/>
  <c r="E32" i="15"/>
  <c r="E33" i="15"/>
  <c r="E34" i="15"/>
  <c r="E35" i="15"/>
  <c r="E36" i="15"/>
  <c r="E37" i="15"/>
  <c r="E38" i="15"/>
  <c r="E39" i="15"/>
  <c r="E40" i="15"/>
  <c r="E41" i="15"/>
  <c r="E42" i="15"/>
  <c r="G42" i="15" s="1"/>
  <c r="H42" i="15" s="1"/>
  <c r="E43" i="15"/>
  <c r="K43" i="15" s="1"/>
  <c r="E44" i="15"/>
  <c r="G44" i="15" s="1"/>
  <c r="H44" i="15" s="1"/>
  <c r="I44" i="15" s="1"/>
  <c r="E26" i="15"/>
  <c r="E22" i="15"/>
  <c r="E5" i="15"/>
  <c r="G5" i="15" s="1"/>
  <c r="H5" i="15" s="1"/>
  <c r="I5" i="15" s="1"/>
  <c r="E6" i="15"/>
  <c r="E7" i="15"/>
  <c r="E8" i="15"/>
  <c r="E9" i="15"/>
  <c r="E10" i="15"/>
  <c r="E11" i="15"/>
  <c r="E12" i="15"/>
  <c r="E13" i="15"/>
  <c r="E14" i="15"/>
  <c r="E15" i="15"/>
  <c r="E16" i="15"/>
  <c r="E17" i="15"/>
  <c r="E18" i="15"/>
  <c r="E19" i="15"/>
  <c r="E20" i="15"/>
  <c r="E21" i="15"/>
  <c r="E4" i="15"/>
  <c r="G4" i="15" s="1"/>
  <c r="H4" i="15" s="1"/>
  <c r="D49" i="11"/>
  <c r="P29" i="16"/>
  <c r="P30" i="16"/>
  <c r="P31" i="16"/>
  <c r="P32" i="16"/>
  <c r="P34" i="16"/>
  <c r="P35" i="16"/>
  <c r="P36" i="16"/>
  <c r="E31" i="16"/>
  <c r="E55" i="16" s="1"/>
  <c r="F55" i="16" s="1"/>
  <c r="E33" i="16"/>
  <c r="E34" i="16"/>
  <c r="E36" i="16"/>
  <c r="E5" i="16"/>
  <c r="E6" i="16"/>
  <c r="E8" i="16"/>
  <c r="E9" i="16"/>
  <c r="E10" i="16"/>
  <c r="E11" i="16"/>
  <c r="E12" i="16"/>
  <c r="E13" i="16"/>
  <c r="E15" i="16"/>
  <c r="E16" i="16"/>
  <c r="E17" i="16"/>
  <c r="E18" i="16"/>
  <c r="E19" i="16"/>
  <c r="E20" i="16"/>
  <c r="E21" i="16"/>
  <c r="E22" i="16"/>
  <c r="E4" i="16"/>
  <c r="J4" i="16" l="1"/>
  <c r="S4" i="16"/>
  <c r="T4" i="16" s="1"/>
  <c r="G31" i="11"/>
  <c r="G35" i="11"/>
  <c r="G33" i="11"/>
  <c r="G34" i="11"/>
  <c r="J4" i="15"/>
  <c r="I4" i="15"/>
  <c r="P45" i="16"/>
  <c r="P43" i="16"/>
  <c r="S34" i="16"/>
  <c r="T34" i="16" s="1"/>
  <c r="P42" i="16"/>
  <c r="AB30" i="16"/>
  <c r="AB29" i="16"/>
  <c r="S31" i="16"/>
  <c r="T31" i="16" s="1"/>
  <c r="S12" i="16"/>
  <c r="T12" i="16" s="1"/>
  <c r="S21" i="16"/>
  <c r="T21" i="16" s="1"/>
  <c r="S19" i="16"/>
  <c r="T19" i="16" s="1"/>
  <c r="S10" i="16"/>
  <c r="T10" i="16" s="1"/>
  <c r="S18" i="16"/>
  <c r="T18" i="16" s="1"/>
  <c r="S9" i="16"/>
  <c r="T9" i="16" s="1"/>
  <c r="S17" i="16"/>
  <c r="T17" i="16" s="1"/>
  <c r="S6" i="16"/>
  <c r="T6" i="16" s="1"/>
  <c r="S15" i="16"/>
  <c r="T15" i="16" s="1"/>
  <c r="AB10" i="16"/>
  <c r="S11" i="16"/>
  <c r="T11" i="16" s="1"/>
  <c r="I22" i="16"/>
  <c r="S22" i="16"/>
  <c r="T22" i="16" s="1"/>
  <c r="I5" i="16"/>
  <c r="S5" i="16"/>
  <c r="T5" i="16" s="1"/>
  <c r="AB6" i="16"/>
  <c r="AH6" i="16" s="1"/>
  <c r="AB7" i="16"/>
  <c r="AH7" i="16" s="1"/>
  <c r="AB9" i="16"/>
  <c r="AH9" i="16" s="1"/>
  <c r="I4" i="16"/>
  <c r="AB5" i="16"/>
  <c r="R22" i="40"/>
  <c r="G47" i="11"/>
  <c r="G29" i="11"/>
  <c r="P37" i="16"/>
  <c r="E38" i="16"/>
  <c r="I38" i="16" s="1"/>
  <c r="G43" i="11"/>
  <c r="G48" i="11"/>
  <c r="G46" i="11"/>
  <c r="G45" i="11"/>
  <c r="G44" i="11"/>
  <c r="E41" i="16"/>
  <c r="I41" i="16" s="1"/>
  <c r="Q32" i="11"/>
  <c r="I34" i="16"/>
  <c r="E45" i="15"/>
  <c r="S44" i="15"/>
  <c r="T44" i="15" s="1"/>
  <c r="U44" i="15" s="1"/>
  <c r="I42" i="15"/>
  <c r="J42" i="15"/>
  <c r="F44" i="15"/>
  <c r="K42" i="15"/>
  <c r="W43" i="15"/>
  <c r="AE43" i="15"/>
  <c r="AF43" i="15" s="1"/>
  <c r="F42" i="15"/>
  <c r="S43" i="15"/>
  <c r="T43" i="15" s="1"/>
  <c r="U43" i="15" s="1"/>
  <c r="AD43" i="15"/>
  <c r="G43" i="15"/>
  <c r="H43" i="15" s="1"/>
  <c r="J43" i="15" s="1"/>
  <c r="F43" i="15"/>
  <c r="K44" i="15"/>
  <c r="AI44" i="15"/>
  <c r="AD44" i="15"/>
  <c r="R44" i="15"/>
  <c r="AG44" i="15"/>
  <c r="AH44" i="15"/>
  <c r="AC45" i="15"/>
  <c r="J44" i="15"/>
  <c r="I36" i="16"/>
  <c r="D23" i="11"/>
  <c r="G9" i="11" s="1"/>
  <c r="E55" i="11"/>
  <c r="E54" i="11"/>
  <c r="E29" i="11"/>
  <c r="E31" i="11"/>
  <c r="I31" i="11" s="1"/>
  <c r="E36" i="11"/>
  <c r="I36" i="11" s="1"/>
  <c r="E37" i="11"/>
  <c r="E38" i="11"/>
  <c r="E39" i="11"/>
  <c r="E40" i="11"/>
  <c r="E41" i="11"/>
  <c r="E42" i="11"/>
  <c r="E43" i="11"/>
  <c r="I43" i="11" s="1"/>
  <c r="E44" i="11"/>
  <c r="E45" i="11"/>
  <c r="E47" i="11"/>
  <c r="S47" i="11" s="1"/>
  <c r="T47" i="11" s="1"/>
  <c r="E48" i="11"/>
  <c r="E5" i="11"/>
  <c r="E6" i="11"/>
  <c r="E7" i="11"/>
  <c r="E9" i="11"/>
  <c r="E10" i="11"/>
  <c r="E11" i="11"/>
  <c r="E12" i="11"/>
  <c r="E13" i="11"/>
  <c r="E14" i="11"/>
  <c r="E15" i="11"/>
  <c r="E16" i="11"/>
  <c r="E17" i="11"/>
  <c r="E18" i="11"/>
  <c r="E19" i="11"/>
  <c r="E20" i="11"/>
  <c r="E21" i="11"/>
  <c r="E22" i="11"/>
  <c r="E4" i="11"/>
  <c r="AD30" i="16" l="1"/>
  <c r="AE30" i="16" s="1"/>
  <c r="AF30" i="16"/>
  <c r="AB13" i="16"/>
  <c r="AH5" i="16"/>
  <c r="AF29" i="16"/>
  <c r="AB33" i="16"/>
  <c r="AF33" i="16" s="1"/>
  <c r="AF10" i="16"/>
  <c r="AH10" i="16"/>
  <c r="AJ10" i="16"/>
  <c r="I41" i="11"/>
  <c r="S41" i="11"/>
  <c r="T41" i="11" s="1"/>
  <c r="I40" i="11"/>
  <c r="S40" i="11"/>
  <c r="T40" i="11" s="1"/>
  <c r="I48" i="11"/>
  <c r="S48" i="11"/>
  <c r="T48" i="11" s="1"/>
  <c r="I39" i="11"/>
  <c r="S39" i="11"/>
  <c r="T39" i="11" s="1"/>
  <c r="I45" i="11"/>
  <c r="S45" i="11"/>
  <c r="T45" i="11" s="1"/>
  <c r="I37" i="11"/>
  <c r="S37" i="11"/>
  <c r="I38" i="11"/>
  <c r="S38" i="11"/>
  <c r="T38" i="11" s="1"/>
  <c r="I44" i="11"/>
  <c r="S44" i="11"/>
  <c r="T44" i="11" s="1"/>
  <c r="I42" i="11"/>
  <c r="S42" i="11"/>
  <c r="T42" i="11" s="1"/>
  <c r="AF6" i="16"/>
  <c r="AJ6" i="16"/>
  <c r="AB11" i="16"/>
  <c r="AF5" i="16"/>
  <c r="AJ5" i="16"/>
  <c r="AF9" i="16"/>
  <c r="AJ9" i="16"/>
  <c r="AD29" i="16"/>
  <c r="AE29" i="16" s="1"/>
  <c r="AF7" i="16"/>
  <c r="AJ7" i="16"/>
  <c r="R4" i="40"/>
  <c r="I47" i="11"/>
  <c r="F47" i="11"/>
  <c r="I43" i="15"/>
  <c r="V44" i="15"/>
  <c r="E51" i="11"/>
  <c r="Q48" i="11"/>
  <c r="Q29" i="11"/>
  <c r="Q46" i="11"/>
  <c r="Q38" i="11"/>
  <c r="Q44" i="11"/>
  <c r="Q36" i="11"/>
  <c r="L47" i="11"/>
  <c r="M47" i="11" s="1"/>
  <c r="N47" i="11" s="1"/>
  <c r="Q47" i="11"/>
  <c r="Q43" i="11"/>
  <c r="Q33" i="11"/>
  <c r="H4" i="11"/>
  <c r="Q42" i="11"/>
  <c r="Q39" i="11"/>
  <c r="Q37" i="11"/>
  <c r="Q41" i="11"/>
  <c r="Q31" i="11"/>
  <c r="Q45" i="11"/>
  <c r="F48" i="11"/>
  <c r="L48" i="11"/>
  <c r="M48" i="11" s="1"/>
  <c r="N48" i="11" s="1"/>
  <c r="Q40" i="11"/>
  <c r="V43" i="15"/>
  <c r="AH43" i="15"/>
  <c r="AG43" i="15"/>
  <c r="E49" i="11"/>
  <c r="F37" i="16"/>
  <c r="F36" i="16"/>
  <c r="AD33" i="16" l="1"/>
  <c r="AE33" i="16" s="1"/>
  <c r="AH13" i="16"/>
  <c r="AJ12" i="16"/>
  <c r="AK12" i="16" s="1"/>
  <c r="H48" i="11"/>
  <c r="H34" i="11"/>
  <c r="H33" i="11"/>
  <c r="H35" i="11"/>
  <c r="I49" i="11"/>
  <c r="F51" i="11"/>
  <c r="I51" i="11"/>
  <c r="H47" i="11"/>
  <c r="K18" i="11"/>
  <c r="L38" i="11" l="1"/>
  <c r="M38" i="11" s="1"/>
  <c r="N38" i="11" s="1"/>
  <c r="L42" i="11"/>
  <c r="M42" i="11" s="1"/>
  <c r="N42" i="11" s="1"/>
  <c r="L43" i="11"/>
  <c r="M43" i="11" s="1"/>
  <c r="N43" i="11" s="1"/>
  <c r="E731" i="19" l="1"/>
  <c r="E730" i="19"/>
  <c r="E729" i="19"/>
  <c r="E728" i="19"/>
  <c r="E727" i="19"/>
  <c r="E726" i="19"/>
  <c r="E725" i="19"/>
  <c r="E724" i="19"/>
  <c r="E723" i="19"/>
  <c r="E722" i="19"/>
  <c r="E721" i="19"/>
  <c r="E720" i="19"/>
  <c r="E719" i="19"/>
  <c r="E718" i="19"/>
  <c r="E717" i="19"/>
  <c r="E716" i="19"/>
  <c r="E715" i="19"/>
  <c r="E714" i="19"/>
  <c r="E713" i="19"/>
  <c r="E712" i="19"/>
  <c r="E711" i="19"/>
  <c r="E710" i="19"/>
  <c r="E709" i="19"/>
  <c r="E708" i="19"/>
  <c r="E707" i="19"/>
  <c r="E706" i="19"/>
  <c r="E705" i="19"/>
  <c r="E704" i="19"/>
  <c r="E703" i="19"/>
  <c r="E702" i="19"/>
  <c r="E701" i="19"/>
  <c r="E700" i="19"/>
  <c r="E699" i="19"/>
  <c r="E698" i="19"/>
  <c r="E697" i="19"/>
  <c r="E696" i="19"/>
  <c r="E695" i="19"/>
  <c r="E694" i="19"/>
  <c r="E693" i="19"/>
  <c r="E692" i="19"/>
  <c r="E691" i="19"/>
  <c r="E690" i="19"/>
  <c r="E689" i="19"/>
  <c r="E688" i="19"/>
  <c r="E687" i="19"/>
  <c r="E686" i="19"/>
  <c r="E685" i="19"/>
  <c r="E684" i="19"/>
  <c r="E683" i="19"/>
  <c r="E682" i="19"/>
  <c r="E681" i="19"/>
  <c r="E680" i="19"/>
  <c r="E679" i="19"/>
  <c r="E678" i="19"/>
  <c r="E677" i="19"/>
  <c r="E676" i="19"/>
  <c r="E675" i="19"/>
  <c r="E674" i="19"/>
  <c r="E673" i="19"/>
  <c r="E672" i="19"/>
  <c r="E671" i="19"/>
  <c r="E670" i="19"/>
  <c r="E669" i="19"/>
  <c r="E668" i="19"/>
  <c r="E667" i="19"/>
  <c r="E666" i="19"/>
  <c r="E665" i="19"/>
  <c r="E664" i="19"/>
  <c r="E663" i="19"/>
  <c r="E662" i="19"/>
  <c r="E661" i="19"/>
  <c r="E660" i="19"/>
  <c r="E659" i="19"/>
  <c r="E658" i="19"/>
  <c r="E657" i="19"/>
  <c r="E656" i="19"/>
  <c r="E655" i="19"/>
  <c r="E654" i="19"/>
  <c r="E653" i="19"/>
  <c r="E652" i="19"/>
  <c r="E651" i="19"/>
  <c r="E650" i="19"/>
  <c r="E649" i="19"/>
  <c r="E648" i="19"/>
  <c r="E647" i="19"/>
  <c r="E646" i="19"/>
  <c r="E645" i="19"/>
  <c r="E644" i="19"/>
  <c r="E643" i="19"/>
  <c r="E642" i="19"/>
  <c r="E641" i="19"/>
  <c r="E640" i="19"/>
  <c r="E639" i="19"/>
  <c r="E638" i="19"/>
  <c r="E637" i="19"/>
  <c r="E636" i="19"/>
  <c r="E635" i="19"/>
  <c r="E634" i="19"/>
  <c r="E633" i="19"/>
  <c r="E632" i="19"/>
  <c r="E631" i="19"/>
  <c r="E630" i="19"/>
  <c r="E629" i="19"/>
  <c r="E628" i="19"/>
  <c r="E627" i="19"/>
  <c r="E626" i="19"/>
  <c r="E625" i="19"/>
  <c r="E624" i="19"/>
  <c r="E623" i="19"/>
  <c r="E622" i="19"/>
  <c r="E621" i="19"/>
  <c r="E620" i="19"/>
  <c r="E619" i="19"/>
  <c r="E618" i="19"/>
  <c r="E617" i="19"/>
  <c r="E616" i="19"/>
  <c r="E615" i="19"/>
  <c r="E614" i="19"/>
  <c r="E613" i="19"/>
  <c r="E612" i="19"/>
  <c r="E611" i="19"/>
  <c r="E610" i="19"/>
  <c r="E609" i="19"/>
  <c r="E608" i="19"/>
  <c r="E607" i="19"/>
  <c r="E606" i="19"/>
  <c r="E605" i="19"/>
  <c r="E604" i="19"/>
  <c r="E603" i="19"/>
  <c r="E602" i="19"/>
  <c r="E601" i="19"/>
  <c r="E600" i="19"/>
  <c r="E599" i="19"/>
  <c r="E598" i="19"/>
  <c r="E597" i="19"/>
  <c r="E596" i="19"/>
  <c r="E595" i="19"/>
  <c r="E594" i="19"/>
  <c r="E593" i="19"/>
  <c r="E592" i="19"/>
  <c r="E591" i="19"/>
  <c r="E590" i="19"/>
  <c r="E589" i="19"/>
  <c r="E588" i="19"/>
  <c r="E587" i="19"/>
  <c r="E586" i="19"/>
  <c r="E585" i="19"/>
  <c r="E584" i="19"/>
  <c r="E583" i="19"/>
  <c r="E582" i="19"/>
  <c r="E581" i="19"/>
  <c r="E580" i="19"/>
  <c r="E579" i="19"/>
  <c r="E578" i="19"/>
  <c r="E577" i="19"/>
  <c r="E576" i="19"/>
  <c r="E575" i="19"/>
  <c r="E574" i="19"/>
  <c r="E573" i="19"/>
  <c r="E572" i="19"/>
  <c r="E571" i="19"/>
  <c r="E570" i="19"/>
  <c r="E569" i="19"/>
  <c r="E568" i="19"/>
  <c r="E567" i="19"/>
  <c r="E566" i="19"/>
  <c r="E565" i="19"/>
  <c r="E564" i="19"/>
  <c r="E563" i="19"/>
  <c r="E562" i="19"/>
  <c r="E561" i="19"/>
  <c r="E560" i="19"/>
  <c r="E559" i="19"/>
  <c r="E558" i="19"/>
  <c r="E557" i="19"/>
  <c r="E556" i="19"/>
  <c r="E555" i="19"/>
  <c r="E554" i="19"/>
  <c r="E553" i="19"/>
  <c r="E552" i="19"/>
  <c r="E551" i="19"/>
  <c r="E550" i="19"/>
  <c r="E549" i="19"/>
  <c r="E548" i="19"/>
  <c r="E547" i="19"/>
  <c r="E546" i="19"/>
  <c r="E545" i="19"/>
  <c r="E544" i="19"/>
  <c r="E543" i="19"/>
  <c r="E542" i="19"/>
  <c r="E541" i="19"/>
  <c r="E540" i="19"/>
  <c r="E539" i="19"/>
  <c r="E538" i="19"/>
  <c r="E537" i="19"/>
  <c r="E536" i="19"/>
  <c r="E535" i="19"/>
  <c r="E534" i="19"/>
  <c r="E533" i="19"/>
  <c r="E532" i="19"/>
  <c r="E531" i="19"/>
  <c r="E530" i="19"/>
  <c r="E529" i="19"/>
  <c r="E528" i="19"/>
  <c r="E527" i="19"/>
  <c r="E526" i="19"/>
  <c r="E525" i="19"/>
  <c r="E524" i="19"/>
  <c r="E523" i="19"/>
  <c r="E522" i="19"/>
  <c r="E521" i="19"/>
  <c r="E520" i="19"/>
  <c r="E519" i="19"/>
  <c r="E518" i="19"/>
  <c r="E517" i="19"/>
  <c r="E516" i="19"/>
  <c r="E515" i="19"/>
  <c r="E514" i="19"/>
  <c r="E513" i="19"/>
  <c r="E512" i="19"/>
  <c r="E511" i="19"/>
  <c r="E510" i="19"/>
  <c r="E509" i="19"/>
  <c r="E508" i="19"/>
  <c r="E507" i="19"/>
  <c r="E506" i="19"/>
  <c r="E505" i="19"/>
  <c r="E504" i="19"/>
  <c r="E503" i="19"/>
  <c r="E502" i="19"/>
  <c r="E501" i="19"/>
  <c r="E500" i="19"/>
  <c r="E499" i="19"/>
  <c r="E498" i="19"/>
  <c r="E497" i="19"/>
  <c r="E496" i="19"/>
  <c r="E495" i="19"/>
  <c r="E494" i="19"/>
  <c r="E493" i="19"/>
  <c r="E492" i="19"/>
  <c r="E491" i="19"/>
  <c r="E490" i="19"/>
  <c r="E489" i="19"/>
  <c r="E488" i="19"/>
  <c r="E487" i="19"/>
  <c r="E486" i="19"/>
  <c r="E485" i="19"/>
  <c r="E484" i="19"/>
  <c r="E483" i="19"/>
  <c r="E482" i="19"/>
  <c r="E481" i="19"/>
  <c r="E480" i="19"/>
  <c r="E479" i="19"/>
  <c r="E478" i="19"/>
  <c r="E477" i="19"/>
  <c r="E476" i="19"/>
  <c r="E475" i="19"/>
  <c r="E474" i="19"/>
  <c r="E473" i="19"/>
  <c r="E472" i="19"/>
  <c r="E471" i="19"/>
  <c r="E470" i="19"/>
  <c r="E469" i="19"/>
  <c r="E468" i="19"/>
  <c r="E467" i="19"/>
  <c r="E466" i="19"/>
  <c r="E465" i="19"/>
  <c r="E464" i="19"/>
  <c r="E463" i="19"/>
  <c r="E462" i="19"/>
  <c r="E461" i="19"/>
  <c r="E460" i="19"/>
  <c r="E459" i="19"/>
  <c r="E458" i="19"/>
  <c r="E457" i="19"/>
  <c r="E456" i="19"/>
  <c r="E455" i="19"/>
  <c r="E454" i="19"/>
  <c r="E453" i="19"/>
  <c r="E452" i="19"/>
  <c r="E451" i="19"/>
  <c r="E450" i="19"/>
  <c r="E449" i="19"/>
  <c r="E448" i="19"/>
  <c r="E447" i="19"/>
  <c r="E446" i="19"/>
  <c r="E445" i="19"/>
  <c r="E444" i="19"/>
  <c r="E443" i="19"/>
  <c r="E442" i="19"/>
  <c r="E441" i="19"/>
  <c r="E440" i="19"/>
  <c r="E439" i="19"/>
  <c r="E438" i="19"/>
  <c r="E437" i="19"/>
  <c r="E436" i="19"/>
  <c r="E435" i="19"/>
  <c r="E434" i="19"/>
  <c r="E433" i="19"/>
  <c r="E432" i="19"/>
  <c r="E431" i="19"/>
  <c r="E430" i="19"/>
  <c r="E429" i="19"/>
  <c r="E428" i="19"/>
  <c r="E427" i="19"/>
  <c r="E426" i="19"/>
  <c r="E425" i="19"/>
  <c r="E424" i="19"/>
  <c r="E423" i="19"/>
  <c r="E422" i="19"/>
  <c r="E421" i="19"/>
  <c r="E420" i="19"/>
  <c r="E419" i="19"/>
  <c r="E418" i="19"/>
  <c r="E417" i="19"/>
  <c r="E416" i="19"/>
  <c r="E415" i="19"/>
  <c r="E414" i="19"/>
  <c r="E413" i="19"/>
  <c r="E412" i="19"/>
  <c r="E411" i="19"/>
  <c r="E410" i="19"/>
  <c r="E409" i="19"/>
  <c r="E408" i="19"/>
  <c r="E407" i="19"/>
  <c r="E406" i="19"/>
  <c r="E405" i="19"/>
  <c r="E404" i="19"/>
  <c r="E403" i="19"/>
  <c r="E402" i="19"/>
  <c r="E401" i="19"/>
  <c r="E400" i="19"/>
  <c r="E399" i="19"/>
  <c r="E398" i="19"/>
  <c r="E397" i="19"/>
  <c r="E396" i="19"/>
  <c r="E395" i="19"/>
  <c r="E394" i="19"/>
  <c r="E393" i="19"/>
  <c r="E392" i="19"/>
  <c r="E391" i="19"/>
  <c r="E390" i="19"/>
  <c r="E389" i="19"/>
  <c r="E388" i="19"/>
  <c r="E387" i="19"/>
  <c r="E386" i="19"/>
  <c r="E385" i="19"/>
  <c r="E384" i="19"/>
  <c r="E383" i="19"/>
  <c r="E382" i="19"/>
  <c r="E381" i="19"/>
  <c r="E380" i="19"/>
  <c r="E379" i="19"/>
  <c r="E378" i="19"/>
  <c r="E377" i="19"/>
  <c r="E376" i="19"/>
  <c r="E375" i="19"/>
  <c r="E374" i="19"/>
  <c r="E373" i="19"/>
  <c r="E372" i="19"/>
  <c r="E371" i="19"/>
  <c r="E370" i="19"/>
  <c r="E369" i="19"/>
  <c r="E368" i="19"/>
  <c r="E367" i="19"/>
  <c r="E366" i="19"/>
  <c r="E365" i="19"/>
  <c r="E364" i="19"/>
  <c r="E363" i="19"/>
  <c r="E362" i="19"/>
  <c r="E361" i="19"/>
  <c r="E360" i="19"/>
  <c r="E359" i="19"/>
  <c r="E358" i="19"/>
  <c r="E357" i="19"/>
  <c r="E356" i="19"/>
  <c r="E355" i="19"/>
  <c r="E354" i="19"/>
  <c r="E353" i="19"/>
  <c r="E352" i="19"/>
  <c r="E351" i="19"/>
  <c r="E350" i="19"/>
  <c r="E349" i="19"/>
  <c r="E348" i="19"/>
  <c r="E347" i="19"/>
  <c r="E346" i="19"/>
  <c r="E345" i="19"/>
  <c r="E344" i="19"/>
  <c r="E343" i="19"/>
  <c r="E342" i="19"/>
  <c r="E341" i="19"/>
  <c r="E340" i="19"/>
  <c r="E339" i="19"/>
  <c r="E338" i="19"/>
  <c r="E337" i="19"/>
  <c r="E336" i="19"/>
  <c r="E335" i="19"/>
  <c r="E334" i="19"/>
  <c r="E333" i="19"/>
  <c r="E332" i="19"/>
  <c r="E331" i="19"/>
  <c r="E330" i="19"/>
  <c r="E329" i="19"/>
  <c r="E328" i="19"/>
  <c r="E327" i="19"/>
  <c r="E326" i="19"/>
  <c r="E325" i="19"/>
  <c r="E324" i="19"/>
  <c r="E323" i="19"/>
  <c r="E322" i="19"/>
  <c r="E321" i="19"/>
  <c r="E320" i="19"/>
  <c r="E319" i="19"/>
  <c r="E318" i="19"/>
  <c r="E317" i="19"/>
  <c r="E316" i="19"/>
  <c r="E315" i="19"/>
  <c r="E314" i="19"/>
  <c r="E313" i="19"/>
  <c r="E312" i="19"/>
  <c r="E311" i="19"/>
  <c r="E310" i="19"/>
  <c r="E309" i="19"/>
  <c r="E308" i="19"/>
  <c r="E307" i="19"/>
  <c r="E306" i="19"/>
  <c r="E305" i="19"/>
  <c r="E304" i="19"/>
  <c r="E303" i="19"/>
  <c r="E302" i="19"/>
  <c r="E301" i="19"/>
  <c r="E300" i="19"/>
  <c r="E299" i="19"/>
  <c r="E298" i="19"/>
  <c r="E297" i="19"/>
  <c r="E296" i="19"/>
  <c r="E295" i="19"/>
  <c r="E294" i="19"/>
  <c r="E293" i="19"/>
  <c r="E292" i="19"/>
  <c r="E291" i="19"/>
  <c r="E290" i="19"/>
  <c r="E289" i="19"/>
  <c r="E288" i="19"/>
  <c r="E287" i="19"/>
  <c r="E286" i="19"/>
  <c r="E285" i="19"/>
  <c r="E284" i="19"/>
  <c r="E283" i="19"/>
  <c r="E282" i="19"/>
  <c r="E281" i="19"/>
  <c r="E280" i="19"/>
  <c r="E279" i="19"/>
  <c r="E278" i="19"/>
  <c r="E277" i="19"/>
  <c r="E276" i="19"/>
  <c r="E275" i="19"/>
  <c r="E274" i="19"/>
  <c r="E273" i="19"/>
  <c r="E272" i="19"/>
  <c r="E271" i="19"/>
  <c r="E270" i="19"/>
  <c r="E269" i="19"/>
  <c r="E268" i="19"/>
  <c r="E267" i="19"/>
  <c r="E266" i="19"/>
  <c r="E265" i="19"/>
  <c r="E264" i="19"/>
  <c r="E263" i="19"/>
  <c r="E262" i="19"/>
  <c r="E261" i="19"/>
  <c r="E260" i="19"/>
  <c r="E259" i="19"/>
  <c r="E258" i="19"/>
  <c r="E257" i="19"/>
  <c r="E256" i="19"/>
  <c r="E255" i="19"/>
  <c r="E254" i="19"/>
  <c r="E253" i="19"/>
  <c r="E252" i="19"/>
  <c r="E251" i="19"/>
  <c r="E250" i="19"/>
  <c r="E249" i="19"/>
  <c r="E248" i="19"/>
  <c r="E247" i="19"/>
  <c r="E246" i="19"/>
  <c r="E245" i="19"/>
  <c r="E244" i="19"/>
  <c r="E243" i="19"/>
  <c r="E242" i="19"/>
  <c r="E241" i="19"/>
  <c r="E240" i="19"/>
  <c r="E239" i="19"/>
  <c r="E238" i="19"/>
  <c r="E237" i="19"/>
  <c r="E236" i="19"/>
  <c r="E235" i="19"/>
  <c r="E234" i="19"/>
  <c r="E233" i="19"/>
  <c r="E232" i="19"/>
  <c r="E231" i="19"/>
  <c r="E230" i="19"/>
  <c r="E229" i="19"/>
  <c r="E228" i="19"/>
  <c r="E227" i="19"/>
  <c r="E226" i="19"/>
  <c r="E225" i="19"/>
  <c r="E224" i="19"/>
  <c r="E223" i="19"/>
  <c r="E222" i="19"/>
  <c r="E221" i="19"/>
  <c r="E220" i="19"/>
  <c r="E219" i="19"/>
  <c r="E218" i="19"/>
  <c r="E217" i="19"/>
  <c r="E216" i="19"/>
  <c r="E215" i="19"/>
  <c r="E214" i="19"/>
  <c r="E213" i="19"/>
  <c r="E212" i="19"/>
  <c r="E211" i="19"/>
  <c r="E210" i="19"/>
  <c r="E209" i="19"/>
  <c r="E208" i="19"/>
  <c r="E207" i="19"/>
  <c r="E206" i="19"/>
  <c r="E205" i="19"/>
  <c r="E204" i="19"/>
  <c r="E203" i="19"/>
  <c r="E202" i="19"/>
  <c r="E201" i="19"/>
  <c r="E200" i="19"/>
  <c r="E199" i="19"/>
  <c r="E198" i="19"/>
  <c r="E197" i="19"/>
  <c r="E196" i="19"/>
  <c r="E195" i="19"/>
  <c r="E194" i="19"/>
  <c r="E193" i="19"/>
  <c r="E192" i="19"/>
  <c r="E191" i="19"/>
  <c r="E190" i="19"/>
  <c r="E189" i="19"/>
  <c r="E188" i="19"/>
  <c r="E187" i="19"/>
  <c r="E186" i="19"/>
  <c r="E185" i="19"/>
  <c r="E184" i="19"/>
  <c r="E183" i="19"/>
  <c r="E182" i="19"/>
  <c r="E181" i="19"/>
  <c r="E180" i="19"/>
  <c r="E179" i="19"/>
  <c r="E178" i="19"/>
  <c r="E177" i="19"/>
  <c r="E176" i="19"/>
  <c r="E175" i="19"/>
  <c r="E174" i="19"/>
  <c r="E173" i="19"/>
  <c r="E172" i="19"/>
  <c r="E171" i="19"/>
  <c r="E170" i="19"/>
  <c r="E169" i="19"/>
  <c r="E168" i="19"/>
  <c r="E167" i="19"/>
  <c r="E166" i="19"/>
  <c r="E165" i="19"/>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I3" i="19" l="1"/>
  <c r="Y1" i="19"/>
  <c r="AB45" i="15"/>
  <c r="P45" i="15"/>
  <c r="D45" i="15"/>
  <c r="AD33" i="15"/>
  <c r="AD34" i="15"/>
  <c r="AE35" i="15"/>
  <c r="AF35" i="15" s="1"/>
  <c r="AD36" i="15"/>
  <c r="AE37" i="15"/>
  <c r="AF37" i="15" s="1"/>
  <c r="AE38" i="15"/>
  <c r="AF38" i="15" s="1"/>
  <c r="AI39" i="15"/>
  <c r="AD40" i="15"/>
  <c r="AD41" i="15"/>
  <c r="AD42" i="15"/>
  <c r="R33" i="15"/>
  <c r="W34" i="15"/>
  <c r="S35" i="15"/>
  <c r="T35" i="15" s="1"/>
  <c r="U35" i="15" s="1"/>
  <c r="R36" i="15"/>
  <c r="W37" i="15"/>
  <c r="S38" i="15"/>
  <c r="T38" i="15" s="1"/>
  <c r="S39" i="15"/>
  <c r="T39" i="15" s="1"/>
  <c r="U39" i="15" s="1"/>
  <c r="W40" i="15"/>
  <c r="S41" i="15"/>
  <c r="T41" i="15" s="1"/>
  <c r="R42" i="15"/>
  <c r="AB23" i="15"/>
  <c r="AA23" i="15"/>
  <c r="P23" i="15"/>
  <c r="O23" i="15"/>
  <c r="D23" i="15"/>
  <c r="C23" i="15"/>
  <c r="Q45" i="15" l="1"/>
  <c r="AD37" i="15"/>
  <c r="W41" i="15"/>
  <c r="AI36" i="15"/>
  <c r="S37" i="15"/>
  <c r="T37" i="15" s="1"/>
  <c r="V37" i="15" s="1"/>
  <c r="AE36" i="15"/>
  <c r="AF36" i="15" s="1"/>
  <c r="AH36" i="15" s="1"/>
  <c r="W42" i="15"/>
  <c r="AD35" i="15"/>
  <c r="S34" i="15"/>
  <c r="T34" i="15" s="1"/>
  <c r="V34" i="15" s="1"/>
  <c r="AI34" i="15"/>
  <c r="AI33" i="15"/>
  <c r="AI41" i="15"/>
  <c r="AE41" i="15"/>
  <c r="AF41" i="15" s="1"/>
  <c r="AG41" i="15" s="1"/>
  <c r="U41" i="15"/>
  <c r="V41" i="15"/>
  <c r="R39" i="15"/>
  <c r="S40" i="15"/>
  <c r="T40" i="15" s="1"/>
  <c r="U40" i="15" s="1"/>
  <c r="W36" i="15"/>
  <c r="AE39" i="15"/>
  <c r="AF39" i="15" s="1"/>
  <c r="AH39" i="15" s="1"/>
  <c r="R38" i="15"/>
  <c r="W39" i="15"/>
  <c r="S36" i="15"/>
  <c r="T36" i="15" s="1"/>
  <c r="V36" i="15" s="1"/>
  <c r="W33" i="15"/>
  <c r="AD39" i="15"/>
  <c r="AE34" i="15"/>
  <c r="AF34" i="15" s="1"/>
  <c r="AG34" i="15" s="1"/>
  <c r="R37" i="15"/>
  <c r="S42" i="15"/>
  <c r="T42" i="15" s="1"/>
  <c r="W35" i="15"/>
  <c r="S33" i="15"/>
  <c r="T33" i="15" s="1"/>
  <c r="U33" i="15" s="1"/>
  <c r="AI40" i="15"/>
  <c r="AI38" i="15"/>
  <c r="R35" i="15"/>
  <c r="W38" i="15"/>
  <c r="AI42" i="15"/>
  <c r="AD38" i="15"/>
  <c r="AE33" i="15"/>
  <c r="AF33" i="15" s="1"/>
  <c r="AH33" i="15" s="1"/>
  <c r="R40" i="15"/>
  <c r="R34" i="15"/>
  <c r="AE42" i="15"/>
  <c r="AF42" i="15" s="1"/>
  <c r="AH42" i="15" s="1"/>
  <c r="AE40" i="15"/>
  <c r="AF40" i="15" s="1"/>
  <c r="AI37" i="15"/>
  <c r="AI35" i="15"/>
  <c r="R41" i="15"/>
  <c r="AG37" i="15"/>
  <c r="AH37" i="15"/>
  <c r="AH35" i="15"/>
  <c r="AG35" i="15"/>
  <c r="AG38" i="15"/>
  <c r="AH38" i="15"/>
  <c r="U38" i="15"/>
  <c r="V38" i="15"/>
  <c r="V35" i="15"/>
  <c r="V39" i="15"/>
  <c r="V33" i="15" l="1"/>
  <c r="AG36" i="15"/>
  <c r="U36" i="15"/>
  <c r="AG33" i="15"/>
  <c r="U34" i="15"/>
  <c r="U37" i="15"/>
  <c r="AH41" i="15"/>
  <c r="AG42" i="15"/>
  <c r="V42" i="15"/>
  <c r="U42" i="15"/>
  <c r="V40" i="15"/>
  <c r="AG39" i="15"/>
  <c r="AH40" i="15"/>
  <c r="AG40" i="15"/>
  <c r="AH34" i="15"/>
  <c r="K15" i="16" l="1"/>
  <c r="K16" i="16"/>
  <c r="K17" i="16"/>
  <c r="K18" i="16"/>
  <c r="K19" i="16"/>
  <c r="K20" i="16"/>
  <c r="K21" i="16"/>
  <c r="K5" i="16"/>
  <c r="K6" i="16"/>
  <c r="K8" i="16"/>
  <c r="K10" i="16"/>
  <c r="K11" i="16"/>
  <c r="K12" i="16"/>
  <c r="K13" i="16"/>
  <c r="I7" i="16"/>
  <c r="R7" i="40" l="1"/>
  <c r="F29" i="16"/>
  <c r="F4" i="16"/>
  <c r="AC9" i="16" s="1"/>
  <c r="J9" i="16"/>
  <c r="J5" i="16"/>
  <c r="J16" i="16"/>
  <c r="L16" i="16"/>
  <c r="M16" i="16" s="1"/>
  <c r="N16" i="16" s="1"/>
  <c r="J15" i="16"/>
  <c r="L15" i="16"/>
  <c r="M15" i="16" s="1"/>
  <c r="N15" i="16" s="1"/>
  <c r="I12" i="16"/>
  <c r="L12" i="16"/>
  <c r="M12" i="16" s="1"/>
  <c r="N12" i="16" s="1"/>
  <c r="I18" i="16"/>
  <c r="L18" i="16"/>
  <c r="M18" i="16" s="1"/>
  <c r="N18" i="16" s="1"/>
  <c r="I10" i="16"/>
  <c r="L10" i="16"/>
  <c r="M10" i="16" s="1"/>
  <c r="N10" i="16" s="1"/>
  <c r="L43" i="16"/>
  <c r="M43" i="16" s="1"/>
  <c r="N43" i="16" s="1"/>
  <c r="L35" i="16"/>
  <c r="M35" i="16" s="1"/>
  <c r="N35" i="16" s="1"/>
  <c r="J8" i="16"/>
  <c r="L8" i="16"/>
  <c r="M8" i="16" s="1"/>
  <c r="N8" i="16" s="1"/>
  <c r="J17" i="16"/>
  <c r="L17" i="16"/>
  <c r="M17" i="16" s="1"/>
  <c r="N17" i="16" s="1"/>
  <c r="L9" i="16"/>
  <c r="M9" i="16" s="1"/>
  <c r="N9" i="16" s="1"/>
  <c r="I33" i="16"/>
  <c r="L42" i="16"/>
  <c r="M42" i="16" s="1"/>
  <c r="N42" i="16" s="1"/>
  <c r="L34" i="16"/>
  <c r="M34" i="16" s="1"/>
  <c r="N34" i="16" s="1"/>
  <c r="L32" i="16"/>
  <c r="M32" i="16" s="1"/>
  <c r="N32" i="16" s="1"/>
  <c r="J22" i="16"/>
  <c r="L22" i="16"/>
  <c r="M22" i="16" s="1"/>
  <c r="N22" i="16" s="1"/>
  <c r="L14" i="16"/>
  <c r="M14" i="16" s="1"/>
  <c r="N14" i="16" s="1"/>
  <c r="J6" i="16"/>
  <c r="L6" i="16"/>
  <c r="M6" i="16" s="1"/>
  <c r="N6" i="16" s="1"/>
  <c r="L31" i="16"/>
  <c r="M31" i="16" s="1"/>
  <c r="N31" i="16" s="1"/>
  <c r="L33" i="16"/>
  <c r="M33" i="16" s="1"/>
  <c r="N33" i="16" s="1"/>
  <c r="J21" i="16"/>
  <c r="L21" i="16"/>
  <c r="M21" i="16" s="1"/>
  <c r="N21" i="16" s="1"/>
  <c r="J13" i="16"/>
  <c r="L13" i="16"/>
  <c r="M13" i="16" s="1"/>
  <c r="N13" i="16" s="1"/>
  <c r="L5" i="16"/>
  <c r="M5" i="16" s="1"/>
  <c r="N5" i="16" s="1"/>
  <c r="L30" i="16"/>
  <c r="M30" i="16" s="1"/>
  <c r="N30" i="16" s="1"/>
  <c r="L7" i="16"/>
  <c r="M7" i="16" s="1"/>
  <c r="N7" i="16" s="1"/>
  <c r="L28" i="16"/>
  <c r="I31" i="16"/>
  <c r="L37" i="16"/>
  <c r="M37" i="16" s="1"/>
  <c r="N37" i="16" s="1"/>
  <c r="L29" i="16"/>
  <c r="M29" i="16" s="1"/>
  <c r="N29" i="16" s="1"/>
  <c r="L4" i="16"/>
  <c r="I20" i="16"/>
  <c r="L20" i="16"/>
  <c r="M20" i="16" s="1"/>
  <c r="N20" i="16" s="1"/>
  <c r="I19" i="16"/>
  <c r="L19" i="16"/>
  <c r="M19" i="16" s="1"/>
  <c r="N19" i="16" s="1"/>
  <c r="I11" i="16"/>
  <c r="L11" i="16"/>
  <c r="M11" i="16" s="1"/>
  <c r="N11" i="16" s="1"/>
  <c r="L36" i="16"/>
  <c r="M36" i="16" s="1"/>
  <c r="N36" i="16" s="1"/>
  <c r="I15" i="16"/>
  <c r="J10" i="16"/>
  <c r="J18" i="16"/>
  <c r="F38" i="15"/>
  <c r="K38" i="15"/>
  <c r="G38" i="15"/>
  <c r="H38" i="15" s="1"/>
  <c r="AC23" i="15"/>
  <c r="K37" i="15"/>
  <c r="F37" i="15"/>
  <c r="G37" i="15"/>
  <c r="H37" i="15" s="1"/>
  <c r="E23" i="15"/>
  <c r="F36" i="15"/>
  <c r="G36" i="15"/>
  <c r="H36" i="15" s="1"/>
  <c r="K36" i="15"/>
  <c r="F35" i="15"/>
  <c r="K35" i="15"/>
  <c r="G35" i="15"/>
  <c r="H35" i="15" s="1"/>
  <c r="K34" i="15"/>
  <c r="G34" i="15"/>
  <c r="H34" i="15" s="1"/>
  <c r="F34" i="15"/>
  <c r="G41" i="15"/>
  <c r="H41" i="15" s="1"/>
  <c r="K41" i="15"/>
  <c r="F41" i="15"/>
  <c r="G33" i="15"/>
  <c r="H33" i="15" s="1"/>
  <c r="K33" i="15"/>
  <c r="F33" i="15"/>
  <c r="Q23" i="15"/>
  <c r="G40" i="15"/>
  <c r="H40" i="15" s="1"/>
  <c r="K40" i="15"/>
  <c r="F40" i="15"/>
  <c r="G39" i="15"/>
  <c r="H39" i="15" s="1"/>
  <c r="K39" i="15"/>
  <c r="F39" i="15"/>
  <c r="I17" i="16"/>
  <c r="I9" i="16"/>
  <c r="J20" i="16"/>
  <c r="J12" i="16"/>
  <c r="I16" i="16"/>
  <c r="I8" i="16"/>
  <c r="J19" i="16"/>
  <c r="J11" i="16"/>
  <c r="I14" i="16"/>
  <c r="I6" i="16"/>
  <c r="I21" i="16"/>
  <c r="I13" i="16"/>
  <c r="M28" i="16" l="1"/>
  <c r="R6" i="40"/>
  <c r="R15" i="40"/>
  <c r="R5" i="40"/>
  <c r="R16" i="40"/>
  <c r="R9" i="40"/>
  <c r="R10" i="40"/>
  <c r="R13" i="40"/>
  <c r="R18" i="40"/>
  <c r="R20" i="40"/>
  <c r="R8" i="40"/>
  <c r="R21" i="40"/>
  <c r="R11" i="40"/>
  <c r="R12" i="40"/>
  <c r="R14" i="40"/>
  <c r="R17" i="40"/>
  <c r="R19" i="40"/>
  <c r="M4" i="16"/>
  <c r="L23" i="16"/>
  <c r="I41" i="15"/>
  <c r="J41" i="15"/>
  <c r="J37" i="15"/>
  <c r="I37" i="15"/>
  <c r="I40" i="15"/>
  <c r="J40" i="15"/>
  <c r="I34" i="15"/>
  <c r="J34" i="15"/>
  <c r="I35" i="15"/>
  <c r="J35" i="15"/>
  <c r="I36" i="15"/>
  <c r="J36" i="15"/>
  <c r="I38" i="15"/>
  <c r="J38" i="15"/>
  <c r="J33" i="15"/>
  <c r="I33" i="15"/>
  <c r="I39" i="15"/>
  <c r="J39" i="15"/>
  <c r="N28" i="16" l="1"/>
  <c r="N4" i="16"/>
  <c r="M23" i="16"/>
  <c r="F45" i="16"/>
  <c r="F47" i="16" s="1"/>
  <c r="F32" i="16"/>
  <c r="G15" i="16"/>
  <c r="F22" i="16"/>
  <c r="F21" i="16"/>
  <c r="F20" i="16"/>
  <c r="F19" i="16"/>
  <c r="F18" i="16"/>
  <c r="F17" i="16"/>
  <c r="F16" i="16"/>
  <c r="H15" i="16"/>
  <c r="F15" i="16"/>
  <c r="H14" i="16"/>
  <c r="AE8" i="16" s="1"/>
  <c r="H13" i="16"/>
  <c r="F13" i="16"/>
  <c r="H12" i="16"/>
  <c r="F12" i="16"/>
  <c r="H11" i="16"/>
  <c r="AE10" i="16" s="1"/>
  <c r="F11" i="16"/>
  <c r="AC10" i="16" s="1"/>
  <c r="H10" i="16"/>
  <c r="F10" i="16"/>
  <c r="H9" i="16"/>
  <c r="F9" i="16"/>
  <c r="H8" i="16"/>
  <c r="F8" i="16"/>
  <c r="H7" i="16"/>
  <c r="F7" i="16"/>
  <c r="H6" i="16"/>
  <c r="F6" i="16"/>
  <c r="H5" i="16"/>
  <c r="F5" i="16"/>
  <c r="H4" i="16"/>
  <c r="AE9" i="16" s="1"/>
  <c r="H17" i="16"/>
  <c r="AE32" i="15"/>
  <c r="AF32" i="15" s="1"/>
  <c r="W32" i="15"/>
  <c r="G32" i="15"/>
  <c r="H32" i="15" s="1"/>
  <c r="AE31" i="15"/>
  <c r="AF31" i="15" s="1"/>
  <c r="R31" i="15"/>
  <c r="K31" i="15"/>
  <c r="AI30" i="15"/>
  <c r="W30" i="15"/>
  <c r="F30" i="15"/>
  <c r="AI29" i="15"/>
  <c r="S29" i="15"/>
  <c r="T29" i="15" s="1"/>
  <c r="F29" i="15"/>
  <c r="AI28" i="15"/>
  <c r="W28" i="15"/>
  <c r="K28" i="15"/>
  <c r="AI27" i="15"/>
  <c r="S27" i="15"/>
  <c r="T27" i="15" s="1"/>
  <c r="U27" i="15" s="1"/>
  <c r="R27" i="15"/>
  <c r="K27" i="15"/>
  <c r="G27" i="15"/>
  <c r="H27" i="15" s="1"/>
  <c r="AE26" i="15"/>
  <c r="AF26" i="15" s="1"/>
  <c r="R26" i="15"/>
  <c r="G26" i="15"/>
  <c r="H26" i="15" s="1"/>
  <c r="AD22" i="15"/>
  <c r="W22" i="15"/>
  <c r="S22" i="15"/>
  <c r="T22" i="15" s="1"/>
  <c r="R22" i="15"/>
  <c r="G22" i="15"/>
  <c r="H22" i="15" s="1"/>
  <c r="I22" i="15" s="1"/>
  <c r="AD21" i="15"/>
  <c r="W21" i="15"/>
  <c r="S21" i="15"/>
  <c r="T21" i="15" s="1"/>
  <c r="R21" i="15"/>
  <c r="G21" i="15"/>
  <c r="H21" i="15" s="1"/>
  <c r="K21" i="15"/>
  <c r="AI20" i="15"/>
  <c r="W20" i="15"/>
  <c r="K20" i="15"/>
  <c r="G20" i="15"/>
  <c r="H20" i="15" s="1"/>
  <c r="F20" i="15"/>
  <c r="AE19" i="15"/>
  <c r="AF19" i="15" s="1"/>
  <c r="AD19" i="15"/>
  <c r="AI19" i="15"/>
  <c r="S19" i="15"/>
  <c r="T19" i="15" s="1"/>
  <c r="G19" i="15"/>
  <c r="H19" i="15" s="1"/>
  <c r="J19" i="15" s="1"/>
  <c r="F19" i="15"/>
  <c r="AF18" i="15"/>
  <c r="AG18" i="15" s="1"/>
  <c r="AD18" i="15"/>
  <c r="AI18" i="15"/>
  <c r="S18" i="15"/>
  <c r="T18" i="15" s="1"/>
  <c r="W18" i="15"/>
  <c r="K18" i="15"/>
  <c r="AI17" i="15"/>
  <c r="W17" i="15"/>
  <c r="S17" i="15"/>
  <c r="T17" i="15" s="1"/>
  <c r="R17" i="15"/>
  <c r="K17" i="15"/>
  <c r="AE16" i="15"/>
  <c r="AF16" i="15" s="1"/>
  <c r="S16" i="15"/>
  <c r="T16" i="15" s="1"/>
  <c r="V16" i="15" s="1"/>
  <c r="R16" i="15"/>
  <c r="K16" i="15"/>
  <c r="AI15" i="15"/>
  <c r="W15" i="15"/>
  <c r="K15" i="15"/>
  <c r="AE14" i="15"/>
  <c r="AF14" i="15" s="1"/>
  <c r="W14" i="15"/>
  <c r="S14" i="15"/>
  <c r="T14" i="15" s="1"/>
  <c r="G14" i="15"/>
  <c r="H14" i="15" s="1"/>
  <c r="AD13" i="15"/>
  <c r="W13" i="15"/>
  <c r="S13" i="15"/>
  <c r="T13" i="15" s="1"/>
  <c r="G13" i="15"/>
  <c r="H13" i="15" s="1"/>
  <c r="F13" i="15"/>
  <c r="K13" i="15"/>
  <c r="AI12" i="15"/>
  <c r="W12" i="15"/>
  <c r="K12" i="15"/>
  <c r="G12" i="15"/>
  <c r="H12" i="15" s="1"/>
  <c r="AI11" i="15"/>
  <c r="AE11" i="15"/>
  <c r="AF11" i="15" s="1"/>
  <c r="AD11" i="15"/>
  <c r="S11" i="15"/>
  <c r="T11" i="15" s="1"/>
  <c r="G11" i="15"/>
  <c r="H11" i="15" s="1"/>
  <c r="J11" i="15" s="1"/>
  <c r="F11" i="15"/>
  <c r="AI10" i="15"/>
  <c r="AE10" i="15"/>
  <c r="AF10" i="15" s="1"/>
  <c r="AD10" i="15"/>
  <c r="R10" i="15"/>
  <c r="W10" i="15"/>
  <c r="K10" i="15"/>
  <c r="AI9" i="15"/>
  <c r="W9" i="15"/>
  <c r="S9" i="15"/>
  <c r="T9" i="15" s="1"/>
  <c r="R9" i="15"/>
  <c r="G9" i="15"/>
  <c r="H9" i="15" s="1"/>
  <c r="F9" i="15"/>
  <c r="K9" i="15"/>
  <c r="AE8" i="15"/>
  <c r="AF8" i="15" s="1"/>
  <c r="S8" i="15"/>
  <c r="T8" i="15" s="1"/>
  <c r="V8" i="15" s="1"/>
  <c r="R8" i="15"/>
  <c r="G8" i="15"/>
  <c r="H8" i="15" s="1"/>
  <c r="F8" i="15"/>
  <c r="K8" i="15"/>
  <c r="AE7" i="15"/>
  <c r="AF7" i="15" s="1"/>
  <c r="AI7" i="15"/>
  <c r="W7" i="15"/>
  <c r="K7" i="15"/>
  <c r="AI6" i="15"/>
  <c r="AD6" i="15"/>
  <c r="W6" i="15"/>
  <c r="S6" i="15"/>
  <c r="T6" i="15" s="1"/>
  <c r="G6" i="15"/>
  <c r="H6" i="15" s="1"/>
  <c r="AD5" i="15"/>
  <c r="W5" i="15"/>
  <c r="S5" i="15"/>
  <c r="T5" i="15" s="1"/>
  <c r="F5" i="15"/>
  <c r="K5" i="15"/>
  <c r="AI4" i="15"/>
  <c r="W4" i="15"/>
  <c r="F4" i="15"/>
  <c r="F54" i="11"/>
  <c r="F55" i="11"/>
  <c r="L37" i="11"/>
  <c r="M37" i="11" s="1"/>
  <c r="N37" i="11" s="1"/>
  <c r="F38" i="11"/>
  <c r="F42" i="11"/>
  <c r="F43" i="11"/>
  <c r="P46" i="11"/>
  <c r="P45" i="11"/>
  <c r="P44" i="11"/>
  <c r="P43" i="11"/>
  <c r="P42" i="11"/>
  <c r="P41" i="11"/>
  <c r="P40" i="11"/>
  <c r="P39" i="11"/>
  <c r="P38" i="11"/>
  <c r="P37" i="11"/>
  <c r="P36" i="11"/>
  <c r="P33" i="11"/>
  <c r="P32" i="11"/>
  <c r="P31" i="11"/>
  <c r="P29" i="11"/>
  <c r="D26" i="11"/>
  <c r="C26" i="11"/>
  <c r="J4" i="11"/>
  <c r="L7" i="11"/>
  <c r="M7" i="11" s="1"/>
  <c r="N7" i="11" s="1"/>
  <c r="F13" i="11"/>
  <c r="J14" i="11"/>
  <c r="L19" i="11"/>
  <c r="M19" i="11" s="1"/>
  <c r="N19" i="11" s="1"/>
  <c r="C23" i="11"/>
  <c r="K22" i="11"/>
  <c r="K21" i="11"/>
  <c r="K20" i="11"/>
  <c r="K19" i="11"/>
  <c r="K16" i="11"/>
  <c r="K14" i="11"/>
  <c r="K13" i="11"/>
  <c r="K12" i="11"/>
  <c r="K11" i="11"/>
  <c r="K10" i="11"/>
  <c r="K9" i="11"/>
  <c r="K8" i="11"/>
  <c r="K7" i="11"/>
  <c r="K6" i="11"/>
  <c r="K5" i="11"/>
  <c r="AE7" i="16" l="1"/>
  <c r="AE5" i="16"/>
  <c r="AC6" i="16"/>
  <c r="AC5" i="16"/>
  <c r="AC7" i="16"/>
  <c r="F23" i="16"/>
  <c r="G13" i="11"/>
  <c r="K23" i="11"/>
  <c r="I4" i="11"/>
  <c r="F5" i="11"/>
  <c r="I5" i="11"/>
  <c r="J7" i="11"/>
  <c r="G8" i="11"/>
  <c r="G7" i="11"/>
  <c r="G19" i="11"/>
  <c r="J5" i="11"/>
  <c r="F56" i="11"/>
  <c r="G17" i="11"/>
  <c r="G15" i="11"/>
  <c r="L11" i="11"/>
  <c r="G10" i="11"/>
  <c r="G4" i="11"/>
  <c r="L15" i="11"/>
  <c r="I10" i="11"/>
  <c r="L10" i="11"/>
  <c r="M10" i="11" s="1"/>
  <c r="N10" i="11" s="1"/>
  <c r="G37" i="11"/>
  <c r="G16" i="11"/>
  <c r="G5" i="11"/>
  <c r="I17" i="11"/>
  <c r="L17" i="11"/>
  <c r="I9" i="11"/>
  <c r="L9" i="11"/>
  <c r="G36" i="11"/>
  <c r="L46" i="11"/>
  <c r="M46" i="11" s="1"/>
  <c r="N46" i="11" s="1"/>
  <c r="F36" i="11"/>
  <c r="L36" i="11"/>
  <c r="M36" i="11" s="1"/>
  <c r="N36" i="11" s="1"/>
  <c r="E56" i="11"/>
  <c r="I16" i="11"/>
  <c r="L16" i="11"/>
  <c r="G42" i="11"/>
  <c r="G32" i="11"/>
  <c r="F44" i="11"/>
  <c r="L44" i="11"/>
  <c r="M44" i="11" s="1"/>
  <c r="N44" i="11" s="1"/>
  <c r="L32" i="11"/>
  <c r="M32" i="11" s="1"/>
  <c r="N32" i="11" s="1"/>
  <c r="L33" i="11"/>
  <c r="M33" i="11" s="1"/>
  <c r="N33" i="11" s="1"/>
  <c r="G12" i="11"/>
  <c r="I22" i="11"/>
  <c r="L22" i="11"/>
  <c r="M22" i="11" s="1"/>
  <c r="N22" i="11" s="1"/>
  <c r="I14" i="11"/>
  <c r="L14" i="11"/>
  <c r="M14" i="11" s="1"/>
  <c r="N14" i="11" s="1"/>
  <c r="I6" i="11"/>
  <c r="L6" i="11"/>
  <c r="M6" i="11" s="1"/>
  <c r="N6" i="11" s="1"/>
  <c r="G41" i="11"/>
  <c r="F41" i="11"/>
  <c r="L41" i="11"/>
  <c r="M41" i="11" s="1"/>
  <c r="N41" i="11" s="1"/>
  <c r="F31" i="11"/>
  <c r="L31" i="11"/>
  <c r="M31" i="11" s="1"/>
  <c r="N31" i="11" s="1"/>
  <c r="L45" i="11"/>
  <c r="M45" i="11" s="1"/>
  <c r="N45" i="11" s="1"/>
  <c r="G21" i="11"/>
  <c r="G11" i="11"/>
  <c r="I21" i="11"/>
  <c r="L21" i="11"/>
  <c r="M21" i="11" s="1"/>
  <c r="N21" i="11" s="1"/>
  <c r="I13" i="11"/>
  <c r="L13" i="11"/>
  <c r="L5" i="11"/>
  <c r="F37" i="11"/>
  <c r="G40" i="11"/>
  <c r="I18" i="11"/>
  <c r="L18" i="11"/>
  <c r="L8" i="11"/>
  <c r="M8" i="11" s="1"/>
  <c r="N8" i="11" s="1"/>
  <c r="G20" i="11"/>
  <c r="I20" i="11"/>
  <c r="L20" i="11"/>
  <c r="M20" i="11" s="1"/>
  <c r="N20" i="11" s="1"/>
  <c r="I12" i="11"/>
  <c r="L12" i="11"/>
  <c r="L4" i="11"/>
  <c r="G39" i="11"/>
  <c r="F40" i="11"/>
  <c r="L40" i="11"/>
  <c r="M40" i="11" s="1"/>
  <c r="N40" i="11" s="1"/>
  <c r="F29" i="11"/>
  <c r="L29" i="11"/>
  <c r="M29" i="11" s="1"/>
  <c r="N29" i="11" s="1"/>
  <c r="G38" i="11"/>
  <c r="L39" i="11"/>
  <c r="M39" i="11" s="1"/>
  <c r="N39" i="11" s="1"/>
  <c r="J21" i="11"/>
  <c r="H19" i="11"/>
  <c r="H11" i="11"/>
  <c r="F21" i="11"/>
  <c r="F14" i="11"/>
  <c r="J10" i="11"/>
  <c r="J22" i="11"/>
  <c r="F11" i="11"/>
  <c r="J6" i="11"/>
  <c r="J11" i="11"/>
  <c r="J18" i="11"/>
  <c r="F6" i="11"/>
  <c r="H15" i="11"/>
  <c r="H7" i="11"/>
  <c r="F19" i="11"/>
  <c r="J12" i="11"/>
  <c r="J19" i="11"/>
  <c r="F22" i="11"/>
  <c r="J8" i="11"/>
  <c r="H22" i="11"/>
  <c r="H14" i="11"/>
  <c r="H6" i="11"/>
  <c r="F18" i="11"/>
  <c r="F10" i="11"/>
  <c r="H21" i="11"/>
  <c r="H13" i="11"/>
  <c r="H5" i="11"/>
  <c r="I19" i="11"/>
  <c r="I15" i="11"/>
  <c r="I11" i="11"/>
  <c r="I7" i="11"/>
  <c r="F32" i="11"/>
  <c r="J13" i="11"/>
  <c r="F17" i="11"/>
  <c r="E23" i="11"/>
  <c r="J23" i="11" s="1"/>
  <c r="F16" i="11"/>
  <c r="H41" i="11"/>
  <c r="J9" i="11"/>
  <c r="F9" i="11"/>
  <c r="H20" i="11"/>
  <c r="H12" i="11"/>
  <c r="J20" i="11"/>
  <c r="F15" i="11"/>
  <c r="F7" i="11"/>
  <c r="H18" i="11"/>
  <c r="H10" i="11"/>
  <c r="F39" i="11"/>
  <c r="H17" i="11"/>
  <c r="H9" i="11"/>
  <c r="H16" i="11"/>
  <c r="H8" i="11"/>
  <c r="F45" i="11"/>
  <c r="J16" i="11"/>
  <c r="F20" i="11"/>
  <c r="F12" i="11"/>
  <c r="F4" i="11"/>
  <c r="G30" i="15"/>
  <c r="H30" i="15" s="1"/>
  <c r="J30" i="15" s="1"/>
  <c r="AE28" i="15"/>
  <c r="AF28" i="15" s="1"/>
  <c r="AG28" i="15" s="1"/>
  <c r="G29" i="15"/>
  <c r="H29" i="15" s="1"/>
  <c r="J29" i="15" s="1"/>
  <c r="K26" i="15"/>
  <c r="W27" i="15"/>
  <c r="F31" i="15"/>
  <c r="AE29" i="15"/>
  <c r="AF29" i="15" s="1"/>
  <c r="AH29" i="15" s="1"/>
  <c r="U17" i="15"/>
  <c r="V17" i="15"/>
  <c r="I20" i="15"/>
  <c r="J20" i="15"/>
  <c r="J5" i="15"/>
  <c r="S10" i="15"/>
  <c r="T10" i="15" s="1"/>
  <c r="V10" i="15" s="1"/>
  <c r="F16" i="15"/>
  <c r="F17" i="15"/>
  <c r="AE21" i="15"/>
  <c r="AF21" i="15" s="1"/>
  <c r="AH21" i="15" s="1"/>
  <c r="AE22" i="15"/>
  <c r="AF22" i="15" s="1"/>
  <c r="R28" i="15"/>
  <c r="S31" i="15"/>
  <c r="T31" i="15" s="1"/>
  <c r="V31" i="15" s="1"/>
  <c r="AI32" i="15"/>
  <c r="AE13" i="15"/>
  <c r="AF13" i="15" s="1"/>
  <c r="AH13" i="15" s="1"/>
  <c r="AI14" i="15"/>
  <c r="G16" i="15"/>
  <c r="H16" i="15" s="1"/>
  <c r="J16" i="15" s="1"/>
  <c r="G17" i="15"/>
  <c r="H17" i="15" s="1"/>
  <c r="I17" i="15" s="1"/>
  <c r="F21" i="15"/>
  <c r="S26" i="15"/>
  <c r="T26" i="15" s="1"/>
  <c r="V26" i="15" s="1"/>
  <c r="S28" i="15"/>
  <c r="T28" i="15" s="1"/>
  <c r="U28" i="15" s="1"/>
  <c r="W31" i="15"/>
  <c r="R5" i="15"/>
  <c r="R6" i="15"/>
  <c r="K30" i="15"/>
  <c r="K4" i="15"/>
  <c r="AD7" i="15"/>
  <c r="R18" i="15"/>
  <c r="AI22" i="15"/>
  <c r="V27" i="15"/>
  <c r="AD28" i="15"/>
  <c r="AD29" i="15"/>
  <c r="R13" i="15"/>
  <c r="R14" i="15"/>
  <c r="AD15" i="15"/>
  <c r="F26" i="15"/>
  <c r="F27" i="15"/>
  <c r="R32" i="15"/>
  <c r="AE5" i="15"/>
  <c r="AF5" i="15" s="1"/>
  <c r="AH5" i="15" s="1"/>
  <c r="AE6" i="15"/>
  <c r="AF6" i="15" s="1"/>
  <c r="AH6" i="15" s="1"/>
  <c r="AE15" i="15"/>
  <c r="AF15" i="15" s="1"/>
  <c r="AH15" i="15" s="1"/>
  <c r="S32" i="15"/>
  <c r="T32" i="15" s="1"/>
  <c r="V32" i="15" s="1"/>
  <c r="F31" i="16"/>
  <c r="D51" i="16" s="1"/>
  <c r="F34" i="16"/>
  <c r="G18" i="16"/>
  <c r="G19" i="16"/>
  <c r="G20" i="16"/>
  <c r="G21" i="16"/>
  <c r="G22" i="16"/>
  <c r="E23" i="16"/>
  <c r="F33" i="16"/>
  <c r="H18" i="16"/>
  <c r="H19" i="16"/>
  <c r="H20" i="16"/>
  <c r="H21" i="16"/>
  <c r="H22" i="16"/>
  <c r="G16" i="16"/>
  <c r="G17" i="16"/>
  <c r="H16" i="16"/>
  <c r="G4" i="16"/>
  <c r="AD9" i="16" s="1"/>
  <c r="G5" i="16"/>
  <c r="G6" i="16"/>
  <c r="G7" i="16"/>
  <c r="G8" i="16"/>
  <c r="G9" i="16"/>
  <c r="G10" i="16"/>
  <c r="G11" i="16"/>
  <c r="AD10" i="16" s="1"/>
  <c r="G12" i="16"/>
  <c r="G13" i="16"/>
  <c r="G14" i="16"/>
  <c r="AD8" i="16" s="1"/>
  <c r="U29" i="15"/>
  <c r="V29" i="15"/>
  <c r="AH26" i="15"/>
  <c r="AG26" i="15"/>
  <c r="V9" i="15"/>
  <c r="U9" i="15"/>
  <c r="J21" i="15"/>
  <c r="I21" i="15"/>
  <c r="J22" i="15"/>
  <c r="AH31" i="15"/>
  <c r="AG31" i="15"/>
  <c r="V5" i="15"/>
  <c r="U5" i="15"/>
  <c r="AH10" i="15"/>
  <c r="AG10" i="15"/>
  <c r="I14" i="15"/>
  <c r="J14" i="15"/>
  <c r="I32" i="15"/>
  <c r="J32" i="15"/>
  <c r="AH7" i="15"/>
  <c r="AG7" i="15"/>
  <c r="AH8" i="15"/>
  <c r="AG8" i="15"/>
  <c r="V18" i="15"/>
  <c r="U18" i="15"/>
  <c r="U19" i="15"/>
  <c r="V19" i="15"/>
  <c r="U6" i="15"/>
  <c r="V6" i="15"/>
  <c r="J13" i="15"/>
  <c r="I13" i="15"/>
  <c r="J12" i="15"/>
  <c r="I12" i="15"/>
  <c r="V21" i="15"/>
  <c r="U21" i="15"/>
  <c r="U22" i="15"/>
  <c r="V22" i="15"/>
  <c r="V13" i="15"/>
  <c r="U13" i="15"/>
  <c r="U14" i="15"/>
  <c r="V14" i="15"/>
  <c r="AG16" i="15"/>
  <c r="AH16" i="15"/>
  <c r="J26" i="15"/>
  <c r="I26" i="15"/>
  <c r="I27" i="15"/>
  <c r="J27" i="15"/>
  <c r="J8" i="15"/>
  <c r="I8" i="15"/>
  <c r="I9" i="15"/>
  <c r="J9" i="15"/>
  <c r="AH18" i="15"/>
  <c r="AG19" i="15"/>
  <c r="AH19" i="15"/>
  <c r="AH32" i="15"/>
  <c r="AG32" i="15"/>
  <c r="AG11" i="15"/>
  <c r="AH11" i="15"/>
  <c r="I6" i="15"/>
  <c r="J6" i="15"/>
  <c r="U11" i="15"/>
  <c r="V11" i="15"/>
  <c r="AH14" i="15"/>
  <c r="AG14" i="15"/>
  <c r="AD4" i="15"/>
  <c r="R7" i="15"/>
  <c r="U8" i="15"/>
  <c r="F10" i="15"/>
  <c r="I11" i="15"/>
  <c r="AD12" i="15"/>
  <c r="R15" i="15"/>
  <c r="U16" i="15"/>
  <c r="F18" i="15"/>
  <c r="I19" i="15"/>
  <c r="AD20" i="15"/>
  <c r="F28" i="15"/>
  <c r="AD30" i="15"/>
  <c r="G31" i="15"/>
  <c r="H31" i="15" s="1"/>
  <c r="R4" i="15"/>
  <c r="AE4" i="15"/>
  <c r="AF4" i="15" s="1"/>
  <c r="K6" i="15"/>
  <c r="F7" i="15"/>
  <c r="S7" i="15"/>
  <c r="T7" i="15" s="1"/>
  <c r="AI8" i="15"/>
  <c r="AD9" i="15"/>
  <c r="G10" i="15"/>
  <c r="H10" i="15" s="1"/>
  <c r="W11" i="15"/>
  <c r="R12" i="15"/>
  <c r="AE12" i="15"/>
  <c r="AF12" i="15" s="1"/>
  <c r="K14" i="15"/>
  <c r="F15" i="15"/>
  <c r="S15" i="15"/>
  <c r="T15" i="15" s="1"/>
  <c r="AI16" i="15"/>
  <c r="AD17" i="15"/>
  <c r="G18" i="15"/>
  <c r="H18" i="15" s="1"/>
  <c r="W19" i="15"/>
  <c r="R20" i="15"/>
  <c r="AE20" i="15"/>
  <c r="AF20" i="15" s="1"/>
  <c r="K22" i="15"/>
  <c r="AI26" i="15"/>
  <c r="AD27" i="15"/>
  <c r="G28" i="15"/>
  <c r="H28" i="15" s="1"/>
  <c r="W29" i="15"/>
  <c r="R30" i="15"/>
  <c r="AE30" i="15"/>
  <c r="AF30" i="15" s="1"/>
  <c r="K32" i="15"/>
  <c r="S4" i="15"/>
  <c r="T4" i="15" s="1"/>
  <c r="AI5" i="15"/>
  <c r="G7" i="15"/>
  <c r="H7" i="15" s="1"/>
  <c r="W8" i="15"/>
  <c r="AE9" i="15"/>
  <c r="AF9" i="15" s="1"/>
  <c r="K11" i="15"/>
  <c r="F12" i="15"/>
  <c r="S12" i="15"/>
  <c r="T12" i="15" s="1"/>
  <c r="AI13" i="15"/>
  <c r="AD14" i="15"/>
  <c r="G15" i="15"/>
  <c r="H15" i="15" s="1"/>
  <c r="W16" i="15"/>
  <c r="AE17" i="15"/>
  <c r="AF17" i="15" s="1"/>
  <c r="K19" i="15"/>
  <c r="S20" i="15"/>
  <c r="T20" i="15" s="1"/>
  <c r="AI21" i="15"/>
  <c r="W26" i="15"/>
  <c r="AE27" i="15"/>
  <c r="AF27" i="15" s="1"/>
  <c r="K29" i="15"/>
  <c r="S30" i="15"/>
  <c r="T30" i="15" s="1"/>
  <c r="AI31" i="15"/>
  <c r="AD32" i="15"/>
  <c r="F6" i="15"/>
  <c r="AD8" i="15"/>
  <c r="R11" i="15"/>
  <c r="F14" i="15"/>
  <c r="AD16" i="15"/>
  <c r="R19" i="15"/>
  <c r="F22" i="15"/>
  <c r="AD26" i="15"/>
  <c r="R29" i="15"/>
  <c r="F32" i="15"/>
  <c r="AD31" i="15"/>
  <c r="G22" i="11"/>
  <c r="G14" i="11"/>
  <c r="G6" i="11"/>
  <c r="G18" i="11"/>
  <c r="S23" i="16" l="1"/>
  <c r="T23" i="16" s="1"/>
  <c r="AD5" i="16"/>
  <c r="AD6" i="16"/>
  <c r="AD7" i="16"/>
  <c r="AE6" i="16"/>
  <c r="F38" i="16"/>
  <c r="F49" i="16" s="1"/>
  <c r="I23" i="16"/>
  <c r="J23" i="16"/>
  <c r="F49" i="11"/>
  <c r="AD45" i="15"/>
  <c r="R45" i="15"/>
  <c r="F45" i="15"/>
  <c r="G49" i="11"/>
  <c r="I23" i="11"/>
  <c r="M5" i="11"/>
  <c r="N5" i="11" s="1"/>
  <c r="M18" i="11"/>
  <c r="N18" i="11" s="1"/>
  <c r="M11" i="11"/>
  <c r="N11" i="11" s="1"/>
  <c r="M13" i="11"/>
  <c r="N13" i="11" s="1"/>
  <c r="M17" i="11"/>
  <c r="N17" i="11" s="1"/>
  <c r="M15" i="11"/>
  <c r="N15" i="11" s="1"/>
  <c r="M12" i="11"/>
  <c r="N12" i="11" s="1"/>
  <c r="M16" i="11"/>
  <c r="N16" i="11" s="1"/>
  <c r="M9" i="11"/>
  <c r="N9" i="11" s="1"/>
  <c r="U31" i="15"/>
  <c r="G23" i="11"/>
  <c r="M4" i="11"/>
  <c r="L23" i="11"/>
  <c r="AH28" i="15"/>
  <c r="U32" i="15"/>
  <c r="AG29" i="15"/>
  <c r="I29" i="15"/>
  <c r="F23" i="15"/>
  <c r="H44" i="11"/>
  <c r="H46" i="11"/>
  <c r="H39" i="11"/>
  <c r="H31" i="11"/>
  <c r="I30" i="15"/>
  <c r="R23" i="15"/>
  <c r="AD23" i="15"/>
  <c r="AG13" i="15"/>
  <c r="U26" i="15"/>
  <c r="H23" i="16"/>
  <c r="AG15" i="15"/>
  <c r="I16" i="15"/>
  <c r="F23" i="11"/>
  <c r="H29" i="11"/>
  <c r="H32" i="11"/>
  <c r="H23" i="11"/>
  <c r="H42" i="11"/>
  <c r="H43" i="11"/>
  <c r="H36" i="11"/>
  <c r="H38" i="11"/>
  <c r="H40" i="11"/>
  <c r="H45" i="11"/>
  <c r="H37" i="11"/>
  <c r="V28" i="15"/>
  <c r="AG21" i="15"/>
  <c r="AG5" i="15"/>
  <c r="U10" i="15"/>
  <c r="AG6" i="15"/>
  <c r="J17" i="15"/>
  <c r="AG22" i="15"/>
  <c r="AH22" i="15"/>
  <c r="G23" i="16"/>
  <c r="V4" i="15"/>
  <c r="U4" i="15"/>
  <c r="V15" i="15"/>
  <c r="U15" i="15"/>
  <c r="V12" i="15"/>
  <c r="U12" i="15"/>
  <c r="V20" i="15"/>
  <c r="U20" i="15"/>
  <c r="AH30" i="15"/>
  <c r="AG30" i="15"/>
  <c r="AH20" i="15"/>
  <c r="AG20" i="15"/>
  <c r="V7" i="15"/>
  <c r="U7" i="15"/>
  <c r="AH12" i="15"/>
  <c r="AG12" i="15"/>
  <c r="AH17" i="15"/>
  <c r="AG17" i="15"/>
  <c r="AH9" i="15"/>
  <c r="AG9" i="15"/>
  <c r="V30" i="15"/>
  <c r="U30" i="15"/>
  <c r="J28" i="15"/>
  <c r="I28" i="15"/>
  <c r="J15" i="15"/>
  <c r="I15" i="15"/>
  <c r="J7" i="15"/>
  <c r="I7" i="15"/>
  <c r="J10" i="15"/>
  <c r="I10" i="15"/>
  <c r="J31" i="15"/>
  <c r="I31" i="15"/>
  <c r="AH4" i="15"/>
  <c r="AG4" i="15"/>
  <c r="J18" i="15"/>
  <c r="I18" i="15"/>
  <c r="AH27" i="15"/>
  <c r="AG27" i="15"/>
  <c r="H50" i="16" l="1"/>
  <c r="N4" i="11"/>
  <c r="M23" i="11"/>
  <c r="H49" i="11"/>
  <c r="G28" i="16" l="1"/>
  <c r="G37" i="16"/>
  <c r="G35" i="16"/>
  <c r="G36" i="16"/>
  <c r="G29" i="16"/>
  <c r="G32" i="16"/>
  <c r="G31" i="16"/>
  <c r="G34" i="16"/>
  <c r="G33" i="16"/>
  <c r="G30" i="16"/>
  <c r="H28" i="16"/>
  <c r="H31" i="16"/>
  <c r="H29" i="16"/>
  <c r="H35" i="16"/>
  <c r="H32" i="16"/>
  <c r="H36" i="16"/>
  <c r="H37" i="16"/>
  <c r="H30" i="16"/>
  <c r="H33" i="16"/>
  <c r="H34" i="16"/>
  <c r="G38" i="16" l="1"/>
  <c r="F51" i="16" s="1"/>
  <c r="H38"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Kavyahbhat</author>
  </authors>
  <commentList>
    <comment ref="H1" authorId="0" shapeId="0" xr:uid="{8871D1FA-3C59-4670-9EB8-B4760C65275F}">
      <text>
        <r>
          <rPr>
            <b/>
            <sz val="9"/>
            <color indexed="81"/>
            <rFont val="Tahoma"/>
            <family val="2"/>
          </rPr>
          <t>Kavyahbhat:</t>
        </r>
        <r>
          <rPr>
            <sz val="9"/>
            <color indexed="81"/>
            <rFont val="Tahoma"/>
            <family val="2"/>
          </rPr>
          <t xml:space="preserve">
Modelling Period: 11th Jun 2019 to 23rd Aug 2021
Number of data points: 805 days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tc={E1148102-4418-488F-83C6-1C417A804E9B}</author>
  </authors>
  <commentList>
    <comment ref="H1" authorId="0" shapeId="0" xr:uid="{E1148102-4418-488F-83C6-1C417A804E9B}">
      <text>
        <t>[Threaded comment]
Your version of Excel allows you to read this threaded comment; however, any edits to it will get removed if the file is opened in a newer version of Excel. Learn more: https://go.microsoft.com/fwlink/?linkid=870924
Comment:
    Avg LTV</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Kavyahbhat</author>
  </authors>
  <commentList>
    <comment ref="AC1" authorId="0" shapeId="0" xr:uid="{3CADBC6B-F220-4140-B2C0-3B6A49F3922A}">
      <text>
        <r>
          <rPr>
            <b/>
            <sz val="9"/>
            <color indexed="81"/>
            <rFont val="Tahoma"/>
            <family val="2"/>
          </rPr>
          <t>Kavyahbhat:
Forecasts Period: Aug 24th to 20th Oct 2021</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Kavyahbhat</author>
  </authors>
  <commentList>
    <comment ref="A1" authorId="0" shapeId="0" xr:uid="{D45A00CD-97C2-4038-B93A-16E8FC39620E}">
      <text>
        <r>
          <rPr>
            <b/>
            <sz val="9"/>
            <color indexed="81"/>
            <rFont val="Tahoma"/>
            <family val="2"/>
          </rPr>
          <t>Kavyahbhat:</t>
        </r>
        <r>
          <rPr>
            <sz val="9"/>
            <color indexed="81"/>
            <rFont val="Tahoma"/>
            <family val="2"/>
          </rPr>
          <t xml:space="preserve">
</t>
        </r>
        <r>
          <rPr>
            <sz val="12"/>
            <color indexed="81"/>
            <rFont val="Tahoma"/>
            <family val="2"/>
          </rPr>
          <t>The variable lists we have here are based on the current model results and this is to validate the holdout accuracy for the new time period which Polina is going to share us(Post 24th Aug 2021)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Kavyahbhat</author>
  </authors>
  <commentList>
    <comment ref="F2" authorId="0" shapeId="0" xr:uid="{3A326DF7-8DAA-4EF7-B8D3-356821175C69}">
      <text>
        <r>
          <rPr>
            <b/>
            <sz val="9"/>
            <color indexed="81"/>
            <rFont val="Tahoma"/>
            <family val="2"/>
          </rPr>
          <t>Kavyahbhat:</t>
        </r>
        <r>
          <rPr>
            <sz val="9"/>
            <color indexed="81"/>
            <rFont val="Tahoma"/>
            <family val="2"/>
          </rPr>
          <t xml:space="preserve">
</t>
        </r>
        <r>
          <rPr>
            <sz val="10"/>
            <color indexed="81"/>
            <rFont val="Tahoma"/>
            <family val="2"/>
          </rPr>
          <t>Total activations from 1st Mar - Aug 23rd</t>
        </r>
      </text>
    </comment>
    <comment ref="I3" authorId="0" shapeId="0" xr:uid="{3AE5910C-2B3C-4549-9CBB-313EEE35836B}">
      <text>
        <r>
          <rPr>
            <b/>
            <sz val="9"/>
            <color indexed="81"/>
            <rFont val="Tahoma"/>
            <family val="2"/>
          </rPr>
          <t xml:space="preserve">Kavyahbhat:
CAC: </t>
        </r>
        <r>
          <rPr>
            <sz val="10"/>
            <color indexed="81"/>
            <rFont val="Tahoma"/>
            <family val="2"/>
          </rPr>
          <t>Customer acquisition cost
Spend / Incr. activations from the model</t>
        </r>
      </text>
    </comment>
    <comment ref="J3" authorId="0" shapeId="0" xr:uid="{636C7745-EDD6-4515-AC3A-4746D99E2B91}">
      <text>
        <r>
          <rPr>
            <b/>
            <sz val="9"/>
            <color indexed="81"/>
            <rFont val="Tahoma"/>
            <family val="2"/>
          </rPr>
          <t>Kavyahbhat:</t>
        </r>
        <r>
          <rPr>
            <sz val="9"/>
            <color indexed="81"/>
            <rFont val="Tahoma"/>
            <family val="2"/>
          </rPr>
          <t xml:space="preserve">
</t>
        </r>
        <r>
          <rPr>
            <sz val="10"/>
            <color indexed="81"/>
            <rFont val="Tahoma"/>
            <family val="2"/>
          </rPr>
          <t>Effectiveness= Incr. activations / Impressions *1000</t>
        </r>
      </text>
    </comment>
    <comment ref="K3" authorId="0" shapeId="0" xr:uid="{39C1AAF1-B9AA-474F-94A8-AA7E7156DDD8}">
      <text>
        <r>
          <rPr>
            <b/>
            <sz val="9"/>
            <color indexed="81"/>
            <rFont val="Tahoma"/>
            <family val="2"/>
          </rPr>
          <t>Kavyahbhat:</t>
        </r>
        <r>
          <rPr>
            <sz val="9"/>
            <color indexed="81"/>
            <rFont val="Tahoma"/>
            <family val="2"/>
          </rPr>
          <t xml:space="preserve">
</t>
        </r>
        <r>
          <rPr>
            <sz val="10"/>
            <color indexed="81"/>
            <rFont val="Tahoma"/>
            <family val="2"/>
          </rPr>
          <t>CPM=Spend / Impressions *1000</t>
        </r>
      </text>
    </comment>
    <comment ref="B34" authorId="0" shapeId="0" xr:uid="{9B9C6DF9-E811-4E4D-A367-DAE120B40F4F}">
      <text>
        <r>
          <rPr>
            <b/>
            <sz val="9"/>
            <color indexed="81"/>
            <rFont val="Tahoma"/>
            <family val="2"/>
          </rPr>
          <t>Kavyahbhat:</t>
        </r>
        <r>
          <rPr>
            <sz val="9"/>
            <color indexed="81"/>
            <rFont val="Tahoma"/>
            <family val="2"/>
          </rPr>
          <t xml:space="preserve">
The Signups Cost here is  taken from 'the </t>
        </r>
        <r>
          <rPr>
            <b/>
            <sz val="9"/>
            <color indexed="81"/>
            <rFont val="Tahoma"/>
            <family val="2"/>
          </rPr>
          <t>Daily targeted campaigns'</t>
        </r>
        <r>
          <rPr>
            <sz val="9"/>
            <color indexed="81"/>
            <rFont val="Tahoma"/>
            <family val="2"/>
          </rPr>
          <t xml:space="preserve"> tab</t>
        </r>
      </text>
    </comment>
    <comment ref="B35" authorId="0" shapeId="0" xr:uid="{A6C2E8EF-C7C4-49CF-9730-BA436D42BB05}">
      <text>
        <r>
          <rPr>
            <b/>
            <sz val="9"/>
            <color indexed="81"/>
            <rFont val="Tahoma"/>
            <family val="2"/>
          </rPr>
          <t>Kavyahbhat:</t>
        </r>
        <r>
          <rPr>
            <sz val="9"/>
            <color indexed="81"/>
            <rFont val="Tahoma"/>
            <family val="2"/>
          </rPr>
          <t xml:space="preserve">
The Signups Cost here is  taken from the </t>
        </r>
        <r>
          <rPr>
            <b/>
            <sz val="9"/>
            <color indexed="81"/>
            <rFont val="Tahoma"/>
            <family val="2"/>
          </rPr>
          <t>'Daily targeted campaigns'</t>
        </r>
        <r>
          <rPr>
            <sz val="9"/>
            <color indexed="81"/>
            <rFont val="Tahoma"/>
            <family val="2"/>
          </rPr>
          <t xml:space="preserve"> tab</t>
        </r>
      </text>
    </comment>
    <comment ref="B37" authorId="0" shapeId="0" xr:uid="{F397EEBF-FE78-4306-B7BD-E062F752B886}">
      <text>
        <r>
          <rPr>
            <b/>
            <sz val="9"/>
            <color indexed="81"/>
            <rFont val="Tahoma"/>
            <family val="2"/>
          </rPr>
          <t>Kavyahbhat:</t>
        </r>
        <r>
          <rPr>
            <sz val="9"/>
            <color indexed="81"/>
            <rFont val="Tahoma"/>
            <family val="2"/>
          </rPr>
          <t xml:space="preserve">
</t>
        </r>
        <r>
          <rPr>
            <sz val="10"/>
            <color indexed="81"/>
            <rFont val="Tahoma"/>
            <family val="2"/>
          </rPr>
          <t>Others include: 3gbp, 3.5gbp, 5.5gbp, 8gbp etc</t>
        </r>
      </text>
    </comment>
    <comment ref="B41" authorId="0" shapeId="0" xr:uid="{A2FEC1E8-47C2-4147-AC4A-6324AAE0A615}">
      <text>
        <r>
          <rPr>
            <b/>
            <sz val="9"/>
            <color indexed="81"/>
            <rFont val="Tahoma"/>
            <family val="2"/>
          </rPr>
          <t>Kavyahbhat:</t>
        </r>
        <r>
          <rPr>
            <sz val="9"/>
            <color indexed="81"/>
            <rFont val="Tahoma"/>
            <family val="2"/>
          </rPr>
          <t xml:space="preserve">
Cost here considered  from the </t>
        </r>
        <r>
          <rPr>
            <b/>
            <sz val="9"/>
            <color indexed="81"/>
            <rFont val="Tahoma"/>
            <family val="2"/>
          </rPr>
          <t>'Campaign cost'</t>
        </r>
        <r>
          <rPr>
            <sz val="9"/>
            <color indexed="81"/>
            <rFont val="Tahoma"/>
            <family val="2"/>
          </rPr>
          <t xml:space="preserve"> tab</t>
        </r>
      </text>
    </comment>
    <comment ref="B44" authorId="0" shapeId="0" xr:uid="{AE01A8C7-1FEF-4774-B533-F3062A8D543C}">
      <text>
        <r>
          <rPr>
            <b/>
            <sz val="9"/>
            <color indexed="81"/>
            <rFont val="Tahoma"/>
            <family val="2"/>
          </rPr>
          <t>Kavyahbhat:</t>
        </r>
        <r>
          <rPr>
            <sz val="9"/>
            <color indexed="81"/>
            <rFont val="Tahoma"/>
            <family val="2"/>
          </rPr>
          <t xml:space="preserve">
Lifecycle related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Kavyahbhat</author>
  </authors>
  <commentList>
    <comment ref="B44" authorId="0" shapeId="0" xr:uid="{5A40DD6E-B806-4AE3-84B5-D41F84D78445}">
      <text>
        <r>
          <rPr>
            <b/>
            <sz val="9"/>
            <color indexed="81"/>
            <rFont val="Tahoma"/>
            <family val="2"/>
          </rPr>
          <t>Kavyahbhat:</t>
        </r>
        <r>
          <rPr>
            <sz val="9"/>
            <color indexed="81"/>
            <rFont val="Tahoma"/>
            <family val="2"/>
          </rPr>
          <t xml:space="preserve">
Cost taken from 'Daily targeted campaigns' tab</t>
        </r>
      </text>
    </comment>
    <comment ref="B51" authorId="0" shapeId="0" xr:uid="{94CC7F3F-5F33-4120-9E71-9BD589DDA254}">
      <text>
        <r>
          <rPr>
            <b/>
            <sz val="9"/>
            <color indexed="81"/>
            <rFont val="Tahoma"/>
            <family val="2"/>
          </rPr>
          <t>Kavyahbhat:</t>
        </r>
        <r>
          <rPr>
            <sz val="9"/>
            <color indexed="81"/>
            <rFont val="Tahoma"/>
            <family val="2"/>
          </rPr>
          <t xml:space="preserve">
cost taken from ' Campaigns cost' tab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Kavyahbhat</author>
  </authors>
  <commentList>
    <comment ref="C1" authorId="0" shapeId="0" xr:uid="{B036F44F-6CB0-4BDE-BAD1-5D0D12C13BE1}">
      <text>
        <r>
          <rPr>
            <b/>
            <sz val="9"/>
            <color indexed="81"/>
            <rFont val="Tahoma"/>
            <family val="2"/>
          </rPr>
          <t>Kavyahbhat:
Forecasts Period: Aug 24th to 20th Oct 2021
Data Points: 58 days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Kavyahbhat</author>
  </authors>
  <commentList>
    <comment ref="F2" authorId="0" shapeId="0" xr:uid="{A7971B30-97CE-449B-8845-01C6FEA4965E}">
      <text>
        <r>
          <rPr>
            <b/>
            <sz val="9"/>
            <color indexed="81"/>
            <rFont val="Tahoma"/>
            <family val="2"/>
          </rPr>
          <t>Kavyahbhat:</t>
        </r>
        <r>
          <rPr>
            <sz val="9"/>
            <color indexed="81"/>
            <rFont val="Tahoma"/>
            <family val="2"/>
          </rPr>
          <t xml:space="preserve">
</t>
        </r>
        <r>
          <rPr>
            <sz val="10"/>
            <color indexed="81"/>
            <rFont val="Tahoma"/>
            <family val="2"/>
          </rPr>
          <t>Total activations from 1st Mar - Aug 23rd</t>
        </r>
      </text>
    </comment>
    <comment ref="I3" authorId="0" shapeId="0" xr:uid="{0384DAEC-4026-4FD0-99B2-975EFDA05619}">
      <text>
        <r>
          <rPr>
            <b/>
            <sz val="9"/>
            <color indexed="81"/>
            <rFont val="Tahoma"/>
            <family val="2"/>
          </rPr>
          <t xml:space="preserve">Kavyahbhat:
CAC: </t>
        </r>
        <r>
          <rPr>
            <sz val="10"/>
            <color indexed="81"/>
            <rFont val="Tahoma"/>
            <family val="2"/>
          </rPr>
          <t>Customer acquisition cost
Spend / Incr. activations from the model</t>
        </r>
      </text>
    </comment>
    <comment ref="J3" authorId="0" shapeId="0" xr:uid="{D5CAEDD6-B350-4019-9878-975721BD5E99}">
      <text>
        <r>
          <rPr>
            <b/>
            <sz val="9"/>
            <color indexed="81"/>
            <rFont val="Tahoma"/>
            <family val="2"/>
          </rPr>
          <t>Kavyahbhat:</t>
        </r>
        <r>
          <rPr>
            <sz val="9"/>
            <color indexed="81"/>
            <rFont val="Tahoma"/>
            <family val="2"/>
          </rPr>
          <t xml:space="preserve">
</t>
        </r>
        <r>
          <rPr>
            <sz val="10"/>
            <color indexed="81"/>
            <rFont val="Tahoma"/>
            <family val="2"/>
          </rPr>
          <t>Effectiveness= Incr. activations / Impressions *1000</t>
        </r>
      </text>
    </comment>
    <comment ref="K3" authorId="0" shapeId="0" xr:uid="{DF2FB844-EF0D-4439-9824-8529CA40F51A}">
      <text>
        <r>
          <rPr>
            <b/>
            <sz val="9"/>
            <color indexed="81"/>
            <rFont val="Tahoma"/>
            <family val="2"/>
          </rPr>
          <t>Kavyahbhat:</t>
        </r>
        <r>
          <rPr>
            <sz val="9"/>
            <color indexed="81"/>
            <rFont val="Tahoma"/>
            <family val="2"/>
          </rPr>
          <t xml:space="preserve">
</t>
        </r>
        <r>
          <rPr>
            <sz val="10"/>
            <color indexed="81"/>
            <rFont val="Tahoma"/>
            <family val="2"/>
          </rPr>
          <t>CPM=Spend / Impressions *1000</t>
        </r>
      </text>
    </comment>
    <comment ref="B34" authorId="0" shapeId="0" xr:uid="{64F44F3B-DFF7-4F54-82CB-0B92CF04004F}">
      <text>
        <r>
          <rPr>
            <b/>
            <sz val="9"/>
            <color indexed="81"/>
            <rFont val="Tahoma"/>
            <family val="2"/>
          </rPr>
          <t>Kavyahbhat:</t>
        </r>
        <r>
          <rPr>
            <sz val="9"/>
            <color indexed="81"/>
            <rFont val="Tahoma"/>
            <family val="2"/>
          </rPr>
          <t xml:space="preserve">
The Signups Cost here is  taken from 'the </t>
        </r>
        <r>
          <rPr>
            <b/>
            <sz val="9"/>
            <color indexed="81"/>
            <rFont val="Tahoma"/>
            <family val="2"/>
          </rPr>
          <t>Daily targeted campaigns'</t>
        </r>
        <r>
          <rPr>
            <sz val="9"/>
            <color indexed="81"/>
            <rFont val="Tahoma"/>
            <family val="2"/>
          </rPr>
          <t xml:space="preserve"> tab</t>
        </r>
      </text>
    </comment>
    <comment ref="B35" authorId="0" shapeId="0" xr:uid="{97C89803-51D9-4809-A9E9-94F44141580D}">
      <text>
        <r>
          <rPr>
            <b/>
            <sz val="9"/>
            <color indexed="81"/>
            <rFont val="Tahoma"/>
            <family val="2"/>
          </rPr>
          <t>Kavyahbhat:</t>
        </r>
        <r>
          <rPr>
            <sz val="9"/>
            <color indexed="81"/>
            <rFont val="Tahoma"/>
            <family val="2"/>
          </rPr>
          <t xml:space="preserve">
The Signups Cost here is  taken from the </t>
        </r>
        <r>
          <rPr>
            <b/>
            <sz val="9"/>
            <color indexed="81"/>
            <rFont val="Tahoma"/>
            <family val="2"/>
          </rPr>
          <t>'Daily targeted campaigns'</t>
        </r>
        <r>
          <rPr>
            <sz val="9"/>
            <color indexed="81"/>
            <rFont val="Tahoma"/>
            <family val="2"/>
          </rPr>
          <t xml:space="preserve"> tab</t>
        </r>
      </text>
    </comment>
    <comment ref="B37" authorId="0" shapeId="0" xr:uid="{8C1C5E23-EFCF-4AF9-ADF5-D9B189365C59}">
      <text>
        <r>
          <rPr>
            <b/>
            <sz val="9"/>
            <color indexed="81"/>
            <rFont val="Tahoma"/>
            <family val="2"/>
          </rPr>
          <t>Kavyahbhat:</t>
        </r>
        <r>
          <rPr>
            <sz val="9"/>
            <color indexed="81"/>
            <rFont val="Tahoma"/>
            <family val="2"/>
          </rPr>
          <t xml:space="preserve">
</t>
        </r>
        <r>
          <rPr>
            <sz val="10"/>
            <color indexed="81"/>
            <rFont val="Tahoma"/>
            <family val="2"/>
          </rPr>
          <t>Others include: 3gbp, 3.5gbp, 5.5gbp, 8gbp etc</t>
        </r>
      </text>
    </comment>
    <comment ref="B41" authorId="0" shapeId="0" xr:uid="{C8F23B3A-7833-4663-BAAD-E976F38B3497}">
      <text>
        <r>
          <rPr>
            <b/>
            <sz val="9"/>
            <color indexed="81"/>
            <rFont val="Tahoma"/>
            <family val="2"/>
          </rPr>
          <t>Kavyahbhat:</t>
        </r>
        <r>
          <rPr>
            <sz val="9"/>
            <color indexed="81"/>
            <rFont val="Tahoma"/>
            <family val="2"/>
          </rPr>
          <t xml:space="preserve">
Cost here considered  from the </t>
        </r>
        <r>
          <rPr>
            <b/>
            <sz val="9"/>
            <color indexed="81"/>
            <rFont val="Tahoma"/>
            <family val="2"/>
          </rPr>
          <t>'Campaign cost'</t>
        </r>
        <r>
          <rPr>
            <sz val="9"/>
            <color indexed="81"/>
            <rFont val="Tahoma"/>
            <family val="2"/>
          </rPr>
          <t xml:space="preserve"> tab</t>
        </r>
      </text>
    </comment>
    <comment ref="B44" authorId="0" shapeId="0" xr:uid="{A3B6D475-3374-4F18-9652-E35F6264051D}">
      <text>
        <r>
          <rPr>
            <b/>
            <sz val="9"/>
            <color indexed="81"/>
            <rFont val="Tahoma"/>
            <family val="2"/>
          </rPr>
          <t>Kavyahbhat:</t>
        </r>
        <r>
          <rPr>
            <sz val="9"/>
            <color indexed="81"/>
            <rFont val="Tahoma"/>
            <family val="2"/>
          </rPr>
          <t xml:space="preserve">
Lifecycle related variables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Kavyahbhat</author>
  </authors>
  <commentList>
    <comment ref="F2" authorId="0" shapeId="0" xr:uid="{619FB69F-92DC-40D4-A1E3-044730481F65}">
      <text>
        <r>
          <rPr>
            <b/>
            <sz val="9"/>
            <color indexed="81"/>
            <rFont val="Tahoma"/>
            <family val="2"/>
          </rPr>
          <t>Kavyahbhat:</t>
        </r>
        <r>
          <rPr>
            <sz val="9"/>
            <color indexed="81"/>
            <rFont val="Tahoma"/>
            <family val="2"/>
          </rPr>
          <t xml:space="preserve">
Total activations for forecast period ( 10th Jun to 23rd Aug 2021)</t>
        </r>
      </text>
    </comment>
    <comment ref="I3" authorId="0" shapeId="0" xr:uid="{EFA374D3-FCDF-4B63-88A2-00D9188A43A0}">
      <text>
        <r>
          <rPr>
            <b/>
            <sz val="9"/>
            <color indexed="81"/>
            <rFont val="Tahoma"/>
            <family val="2"/>
          </rPr>
          <t>Kavyahbhat:</t>
        </r>
        <r>
          <rPr>
            <sz val="9"/>
            <color indexed="81"/>
            <rFont val="Tahoma"/>
            <family val="2"/>
          </rPr>
          <t xml:space="preserve">
</t>
        </r>
        <r>
          <rPr>
            <sz val="10"/>
            <color indexed="81"/>
            <rFont val="Tahoma"/>
            <family val="2"/>
          </rPr>
          <t>CAC: Customer acquisition cost
Spend / Incr. activations from the model</t>
        </r>
      </text>
    </comment>
    <comment ref="J3" authorId="0" shapeId="0" xr:uid="{D739A7E7-FCC5-42CB-89B7-79293DD9F5F3}">
      <text>
        <r>
          <rPr>
            <b/>
            <sz val="9"/>
            <color indexed="81"/>
            <rFont val="Tahoma"/>
            <family val="2"/>
          </rPr>
          <t>Kavyahbhat:</t>
        </r>
        <r>
          <rPr>
            <sz val="9"/>
            <color indexed="81"/>
            <rFont val="Tahoma"/>
            <family val="2"/>
          </rPr>
          <t xml:space="preserve">
</t>
        </r>
        <r>
          <rPr>
            <sz val="10"/>
            <color indexed="81"/>
            <rFont val="Tahoma"/>
            <family val="2"/>
          </rPr>
          <t>Effectiveness= Incr. activations / Impressions *1000</t>
        </r>
      </text>
    </comment>
    <comment ref="K3" authorId="0" shapeId="0" xr:uid="{E5ADCC42-80BF-4A4D-B521-26A8082738D8}">
      <text>
        <r>
          <rPr>
            <b/>
            <sz val="9"/>
            <color indexed="81"/>
            <rFont val="Tahoma"/>
            <family val="2"/>
          </rPr>
          <t>Kavyahbhat:</t>
        </r>
        <r>
          <rPr>
            <sz val="9"/>
            <color indexed="81"/>
            <rFont val="Tahoma"/>
            <family val="2"/>
          </rPr>
          <t xml:space="preserve">
</t>
        </r>
        <r>
          <rPr>
            <sz val="10"/>
            <color indexed="81"/>
            <rFont val="Tahoma"/>
            <family val="2"/>
          </rPr>
          <t>CPM=Spend / Impressions *1000</t>
        </r>
      </text>
    </comment>
    <comment ref="B44" authorId="0" shapeId="0" xr:uid="{5656E695-B178-45FE-93A8-5DCCC1C9810A}">
      <text>
        <r>
          <rPr>
            <b/>
            <sz val="9"/>
            <color indexed="81"/>
            <rFont val="Tahoma"/>
            <family val="2"/>
          </rPr>
          <t>Kavyahbhat:</t>
        </r>
        <r>
          <rPr>
            <sz val="9"/>
            <color indexed="81"/>
            <rFont val="Tahoma"/>
            <family val="2"/>
          </rPr>
          <t xml:space="preserve">
The Signups Cost here is  taken from the </t>
        </r>
        <r>
          <rPr>
            <b/>
            <sz val="9"/>
            <color indexed="81"/>
            <rFont val="Tahoma"/>
            <family val="2"/>
          </rPr>
          <t xml:space="preserve">'Daily targeted campaigns' </t>
        </r>
        <r>
          <rPr>
            <sz val="9"/>
            <color indexed="81"/>
            <rFont val="Tahoma"/>
            <family val="2"/>
          </rPr>
          <t>tab</t>
        </r>
      </text>
    </comment>
    <comment ref="B49" authorId="0" shapeId="0" xr:uid="{72161A15-41D6-45A2-A03E-3241916CC7D3}">
      <text>
        <r>
          <rPr>
            <b/>
            <sz val="9"/>
            <color indexed="81"/>
            <rFont val="Tahoma"/>
            <family val="2"/>
          </rPr>
          <t>Kavyahbhat:</t>
        </r>
        <r>
          <rPr>
            <sz val="9"/>
            <color indexed="81"/>
            <rFont val="Tahoma"/>
            <family val="2"/>
          </rPr>
          <t xml:space="preserve">
Cost here referred  from the '</t>
        </r>
        <r>
          <rPr>
            <b/>
            <sz val="9"/>
            <color indexed="81"/>
            <rFont val="Tahoma"/>
            <family val="2"/>
          </rPr>
          <t xml:space="preserve">Campaign cost' </t>
        </r>
        <r>
          <rPr>
            <sz val="9"/>
            <color indexed="81"/>
            <rFont val="Tahoma"/>
            <family val="2"/>
          </rPr>
          <t>tab</t>
        </r>
      </text>
    </comment>
    <comment ref="B51" authorId="0" shapeId="0" xr:uid="{145BA54E-A6E0-438D-88F0-7E870C12E0AE}">
      <text>
        <r>
          <rPr>
            <b/>
            <sz val="9"/>
            <color indexed="81"/>
            <rFont val="Tahoma"/>
            <family val="2"/>
          </rPr>
          <t>Kavyahbhat:</t>
        </r>
        <r>
          <rPr>
            <sz val="9"/>
            <color indexed="81"/>
            <rFont val="Tahoma"/>
            <family val="2"/>
          </rPr>
          <t xml:space="preserve">
Lifecycle related variables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Kavyahbhat</author>
  </authors>
  <commentList>
    <comment ref="F2" authorId="0" shapeId="0" xr:uid="{4B81EE0E-9203-4ACF-86FB-4047DBA198AF}">
      <text>
        <r>
          <rPr>
            <b/>
            <sz val="9"/>
            <color indexed="81"/>
            <rFont val="Tahoma"/>
            <family val="2"/>
          </rPr>
          <t>Kavyahbhat:</t>
        </r>
        <r>
          <rPr>
            <sz val="9"/>
            <color indexed="81"/>
            <rFont val="Tahoma"/>
            <family val="2"/>
          </rPr>
          <t xml:space="preserve">
</t>
        </r>
        <r>
          <rPr>
            <sz val="10"/>
            <color indexed="81"/>
            <rFont val="Tahoma"/>
            <family val="2"/>
          </rPr>
          <t>Total activations from 1st Mar - Aug 23rd</t>
        </r>
      </text>
    </comment>
    <comment ref="I3" authorId="0" shapeId="0" xr:uid="{CF5BB524-B892-47BD-B092-F240094A3763}">
      <text>
        <r>
          <rPr>
            <b/>
            <sz val="9"/>
            <color indexed="81"/>
            <rFont val="Tahoma"/>
            <family val="2"/>
          </rPr>
          <t xml:space="preserve">Kavyahbhat:
CAC: </t>
        </r>
        <r>
          <rPr>
            <sz val="10"/>
            <color indexed="81"/>
            <rFont val="Tahoma"/>
            <family val="2"/>
          </rPr>
          <t>Customer acquisition cost
Spend / Incr. activations from the model</t>
        </r>
      </text>
    </comment>
    <comment ref="J3" authorId="0" shapeId="0" xr:uid="{220F9E2A-4637-46A5-8174-8FAED50D22FF}">
      <text>
        <r>
          <rPr>
            <b/>
            <sz val="9"/>
            <color indexed="81"/>
            <rFont val="Tahoma"/>
            <family val="2"/>
          </rPr>
          <t>Kavyahbhat:</t>
        </r>
        <r>
          <rPr>
            <sz val="9"/>
            <color indexed="81"/>
            <rFont val="Tahoma"/>
            <family val="2"/>
          </rPr>
          <t xml:space="preserve">
</t>
        </r>
        <r>
          <rPr>
            <sz val="10"/>
            <color indexed="81"/>
            <rFont val="Tahoma"/>
            <family val="2"/>
          </rPr>
          <t>Effectiveness= Incr. activations / Impressions *1000</t>
        </r>
      </text>
    </comment>
    <comment ref="K3" authorId="0" shapeId="0" xr:uid="{42F6BABB-3BE5-480F-8582-9CCFEE4BC6B1}">
      <text>
        <r>
          <rPr>
            <b/>
            <sz val="9"/>
            <color indexed="81"/>
            <rFont val="Tahoma"/>
            <family val="2"/>
          </rPr>
          <t>Kavyahbhat:</t>
        </r>
        <r>
          <rPr>
            <sz val="9"/>
            <color indexed="81"/>
            <rFont val="Tahoma"/>
            <family val="2"/>
          </rPr>
          <t xml:space="preserve">
</t>
        </r>
        <r>
          <rPr>
            <sz val="10"/>
            <color indexed="81"/>
            <rFont val="Tahoma"/>
            <family val="2"/>
          </rPr>
          <t>CPM=Spend / Impressions *1000</t>
        </r>
      </text>
    </comment>
    <comment ref="B34" authorId="0" shapeId="0" xr:uid="{F86852A8-2825-4BBE-A9A3-7E5AD6D04357}">
      <text>
        <r>
          <rPr>
            <b/>
            <sz val="9"/>
            <color indexed="81"/>
            <rFont val="Tahoma"/>
            <family val="2"/>
          </rPr>
          <t>Kavyahbhat:</t>
        </r>
        <r>
          <rPr>
            <sz val="9"/>
            <color indexed="81"/>
            <rFont val="Tahoma"/>
            <family val="2"/>
          </rPr>
          <t xml:space="preserve">
The Signups Cost here is  taken from 'the </t>
        </r>
        <r>
          <rPr>
            <b/>
            <sz val="9"/>
            <color indexed="81"/>
            <rFont val="Tahoma"/>
            <family val="2"/>
          </rPr>
          <t>Daily targeted campaigns'</t>
        </r>
        <r>
          <rPr>
            <sz val="9"/>
            <color indexed="81"/>
            <rFont val="Tahoma"/>
            <family val="2"/>
          </rPr>
          <t xml:space="preserve"> tab</t>
        </r>
      </text>
    </comment>
    <comment ref="B35" authorId="0" shapeId="0" xr:uid="{4038CAA6-EB2E-4D4E-A042-1E2021810500}">
      <text>
        <r>
          <rPr>
            <b/>
            <sz val="9"/>
            <color indexed="81"/>
            <rFont val="Tahoma"/>
            <family val="2"/>
          </rPr>
          <t>Kavyahbhat:</t>
        </r>
        <r>
          <rPr>
            <sz val="9"/>
            <color indexed="81"/>
            <rFont val="Tahoma"/>
            <family val="2"/>
          </rPr>
          <t xml:space="preserve">
The Signups Cost here is  taken from the </t>
        </r>
        <r>
          <rPr>
            <b/>
            <sz val="9"/>
            <color indexed="81"/>
            <rFont val="Tahoma"/>
            <family val="2"/>
          </rPr>
          <t>'Daily targeted campaigns'</t>
        </r>
        <r>
          <rPr>
            <sz val="9"/>
            <color indexed="81"/>
            <rFont val="Tahoma"/>
            <family val="2"/>
          </rPr>
          <t xml:space="preserve"> tab</t>
        </r>
      </text>
    </comment>
    <comment ref="B37" authorId="0" shapeId="0" xr:uid="{3F9A3DC0-D288-4E64-BAC1-2E0C99A87106}">
      <text>
        <r>
          <rPr>
            <b/>
            <sz val="9"/>
            <color indexed="81"/>
            <rFont val="Tahoma"/>
            <family val="2"/>
          </rPr>
          <t>Kavyahbhat:</t>
        </r>
        <r>
          <rPr>
            <sz val="9"/>
            <color indexed="81"/>
            <rFont val="Tahoma"/>
            <family val="2"/>
          </rPr>
          <t xml:space="preserve">
</t>
        </r>
        <r>
          <rPr>
            <sz val="10"/>
            <color indexed="81"/>
            <rFont val="Tahoma"/>
            <family val="2"/>
          </rPr>
          <t>Others include: 3gbp, 3.5gbp, 5.5gbp, 8gbp etc</t>
        </r>
      </text>
    </comment>
    <comment ref="B41" authorId="0" shapeId="0" xr:uid="{8B326FEB-6572-46C6-9612-E7AF93B16E3D}">
      <text>
        <r>
          <rPr>
            <b/>
            <sz val="9"/>
            <color indexed="81"/>
            <rFont val="Tahoma"/>
            <family val="2"/>
          </rPr>
          <t>Kavyahbhat:</t>
        </r>
        <r>
          <rPr>
            <sz val="9"/>
            <color indexed="81"/>
            <rFont val="Tahoma"/>
            <family val="2"/>
          </rPr>
          <t xml:space="preserve">
Cost here considered  from the </t>
        </r>
        <r>
          <rPr>
            <b/>
            <sz val="9"/>
            <color indexed="81"/>
            <rFont val="Tahoma"/>
            <family val="2"/>
          </rPr>
          <t>'Campaign cost'</t>
        </r>
        <r>
          <rPr>
            <sz val="9"/>
            <color indexed="81"/>
            <rFont val="Tahoma"/>
            <family val="2"/>
          </rPr>
          <t xml:space="preserve"> tab</t>
        </r>
      </text>
    </comment>
    <comment ref="B44" authorId="0" shapeId="0" xr:uid="{254BCA62-D41F-4BA7-8080-BEA5E25C6554}">
      <text>
        <r>
          <rPr>
            <b/>
            <sz val="9"/>
            <color indexed="81"/>
            <rFont val="Tahoma"/>
            <family val="2"/>
          </rPr>
          <t>Kavyahbhat:</t>
        </r>
        <r>
          <rPr>
            <sz val="9"/>
            <color indexed="81"/>
            <rFont val="Tahoma"/>
            <family val="2"/>
          </rPr>
          <t xml:space="preserve">
Lifecycle related variables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Kavyahbhat</author>
  </authors>
  <commentList>
    <comment ref="C1" authorId="0" shapeId="0" xr:uid="{20959D74-1D29-4656-BAA9-8BF545FA742B}">
      <text>
        <r>
          <rPr>
            <b/>
            <sz val="9"/>
            <color indexed="81"/>
            <rFont val="Tahoma"/>
            <family val="2"/>
          </rPr>
          <t>Kavyahbhat:
Forecasts Period: Aug 24th to 20th Oct 2021
Data Points: 58 days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tc={C770E94D-0A42-474F-8A5B-4D788EE2F032}</author>
  </authors>
  <commentList>
    <comment ref="G1" authorId="0" shapeId="0" xr:uid="{C770E94D-0A42-474F-8A5B-4D788EE2F032}">
      <text>
        <t>[Threaded comment]
Your version of Excel allows you to read this threaded comment; however, any edits to it will get removed if the file is opened in a newer version of Excel. Learn more: https://go.microsoft.com/fwlink/?linkid=870924
Comment:
    Avg LTV</t>
      </text>
    </comment>
  </commentList>
</comments>
</file>

<file path=xl/sharedStrings.xml><?xml version="1.0" encoding="utf-8"?>
<sst xmlns="http://schemas.openxmlformats.org/spreadsheetml/2006/main" count="2056" uniqueCount="365">
  <si>
    <t>Date</t>
  </si>
  <si>
    <t>Actual</t>
  </si>
  <si>
    <t>Model</t>
  </si>
  <si>
    <t>R2</t>
  </si>
  <si>
    <t>Media</t>
  </si>
  <si>
    <t>Metrics</t>
  </si>
  <si>
    <t>Impression</t>
  </si>
  <si>
    <t>Spend</t>
  </si>
  <si>
    <t>Contribution Value</t>
  </si>
  <si>
    <t>Contribution %</t>
  </si>
  <si>
    <t>Contribution Share</t>
  </si>
  <si>
    <t>CAC</t>
  </si>
  <si>
    <t>Effctivness</t>
  </si>
  <si>
    <t>CPM</t>
  </si>
  <si>
    <t>C*Avg LTV</t>
  </si>
  <si>
    <t>LTV/12</t>
  </si>
  <si>
    <t>ROI</t>
  </si>
  <si>
    <t>Snap_Imp</t>
  </si>
  <si>
    <t>Snap</t>
  </si>
  <si>
    <t>Google_Imp</t>
  </si>
  <si>
    <t>Google Ads (no search, no video)</t>
  </si>
  <si>
    <t>Google_Video_Imp</t>
  </si>
  <si>
    <t>Google Ads (no search, Video) )</t>
  </si>
  <si>
    <t>Google_SearchBrand_Imp</t>
  </si>
  <si>
    <t>Google Ads  (Search, Brand)</t>
  </si>
  <si>
    <t>Google_SearchNonBrand_Imp</t>
  </si>
  <si>
    <t>Google Ads (Search, Non Brand)</t>
  </si>
  <si>
    <t>AppleSearch_Brand_Imp</t>
  </si>
  <si>
    <t>Apple Search Brand Ads</t>
  </si>
  <si>
    <t>AppleSearch_NonBrand_Imp</t>
  </si>
  <si>
    <t>Apple Search Non Brand Ads</t>
  </si>
  <si>
    <t>TikTok_Impression</t>
  </si>
  <si>
    <t>TikTok</t>
  </si>
  <si>
    <t>OOH_TikTok_Imp</t>
  </si>
  <si>
    <t>OOH TikTok</t>
  </si>
  <si>
    <t>OOH_Imp_without_Q2_2021</t>
  </si>
  <si>
    <t>OOH_SumofAd_Plays</t>
  </si>
  <si>
    <t>Influencer_reach</t>
  </si>
  <si>
    <t>Total_TwitterAds_Imp</t>
  </si>
  <si>
    <t>Twitter- Total</t>
  </si>
  <si>
    <t>NonDigital_besidesOOH_spend</t>
  </si>
  <si>
    <t>FB_Ads_Imp</t>
  </si>
  <si>
    <t>FB_BrandAcquisition_Imp</t>
  </si>
  <si>
    <t>FBPost_BrandAwareness_Imp</t>
  </si>
  <si>
    <t>FBPost_engagement_Imp</t>
  </si>
  <si>
    <t>FBPost_Reach_Imp</t>
  </si>
  <si>
    <t>Total</t>
  </si>
  <si>
    <t>Promo</t>
  </si>
  <si>
    <t>Usage count</t>
  </si>
  <si>
    <t>Referral_Cost_12gbp</t>
  </si>
  <si>
    <t>-</t>
  </si>
  <si>
    <t>Referral_Cost_8gbp</t>
  </si>
  <si>
    <t>Referral_Cost_10gbp</t>
  </si>
  <si>
    <t>Referral_Cost_14gbp</t>
  </si>
  <si>
    <t>Referral_Cost_100pct</t>
  </si>
  <si>
    <t>Referral_Cost_Others</t>
  </si>
  <si>
    <t>Event_BAPFTR10GBP_Cost</t>
  </si>
  <si>
    <t>Event_FreetripWaitingVol1_Cost</t>
  </si>
  <si>
    <t>Event_FreetripWaitingVol23_Cost</t>
  </si>
  <si>
    <t>Event_OOH_Campaign_Cost</t>
  </si>
  <si>
    <t>Event_RMNFTR10GBP_Cost</t>
  </si>
  <si>
    <t>Event_RMNFTR8GBP_Cost</t>
  </si>
  <si>
    <t>Event_Cost_Others</t>
  </si>
  <si>
    <t>UK, Demand Boosting FTR</t>
  </si>
  <si>
    <t>2019</t>
  </si>
  <si>
    <t>2020</t>
  </si>
  <si>
    <t>2021</t>
  </si>
  <si>
    <t>Grand Total</t>
  </si>
  <si>
    <t>Main</t>
  </si>
  <si>
    <t>Title</t>
  </si>
  <si>
    <t>Base</t>
  </si>
  <si>
    <t>Precipitation</t>
  </si>
  <si>
    <t>Baseline</t>
  </si>
  <si>
    <t>Holiday_Christmas</t>
  </si>
  <si>
    <t>Holiday_Halloween</t>
  </si>
  <si>
    <t>Holiday_NewYear</t>
  </si>
  <si>
    <t>Holiday_Others</t>
  </si>
  <si>
    <t>Lifecycle_Adhoc_TSM</t>
  </si>
  <si>
    <t>Lifecycle_UserCampaign_TSM</t>
  </si>
  <si>
    <t>Non Media</t>
  </si>
  <si>
    <t>Adhoc</t>
  </si>
  <si>
    <t>User Campaign</t>
  </si>
  <si>
    <t>NonMedia</t>
  </si>
  <si>
    <t>Payback M</t>
  </si>
  <si>
    <t>FB_Ads_Imp_V2</t>
  </si>
  <si>
    <t>FB_BrandAcquisition_Imp_V2</t>
  </si>
  <si>
    <t>FBPost_BrandAwareness_Imp_V2</t>
  </si>
  <si>
    <t>FBPost_engagement_Imp_V2</t>
  </si>
  <si>
    <t>FBPost_Reach_Imp_V2</t>
  </si>
  <si>
    <t>Influencer</t>
  </si>
  <si>
    <t>OOH 2020</t>
  </si>
  <si>
    <t>OOH 2021</t>
  </si>
  <si>
    <t>Incr. Activations from model</t>
  </si>
  <si>
    <t>FB Ads(App Installs)</t>
  </si>
  <si>
    <t>FB-BrandAcquisition</t>
  </si>
  <si>
    <t>FB-Post Brand
Awareness</t>
  </si>
  <si>
    <t>FB-Post engagement</t>
  </si>
  <si>
    <t>FB-Post Reach</t>
  </si>
  <si>
    <t>Non-digital besides OOH</t>
  </si>
  <si>
    <t>Incremental</t>
  </si>
  <si>
    <t>Total_Referral_Cost_100pct_F</t>
  </si>
  <si>
    <t>Total_Referral_Cost_10gbp_F</t>
  </si>
  <si>
    <t>Total_Referral_Cost_12gbp_F</t>
  </si>
  <si>
    <t>Total_Referral_Cost_14gbp_F</t>
  </si>
  <si>
    <t>Total_Referral_Cost_8gbp_F</t>
  </si>
  <si>
    <t>Total_Referral_Cost_Others_F</t>
  </si>
  <si>
    <t>Event_BAPFTR10GBP_Cost_F</t>
  </si>
  <si>
    <t>Event_FreetripWaitingVol23_Cost_F</t>
  </si>
  <si>
    <t>Event_OOH_Campaign_Cost_F</t>
  </si>
  <si>
    <t>Event_RMNFTR10GBP_Cost_F</t>
  </si>
  <si>
    <t>Event_RMNFTR8GBP_Cost_F</t>
  </si>
  <si>
    <t>Activated_user_count</t>
  </si>
  <si>
    <t>MAPE</t>
  </si>
  <si>
    <t>Covid_Holiday_Bank</t>
  </si>
  <si>
    <t>Covid_Holiday_Christmas</t>
  </si>
  <si>
    <t>Covid_Holiday_Easter</t>
  </si>
  <si>
    <t>Covid_Holiday_Halloween</t>
  </si>
  <si>
    <t>Covid_Holiday_NewYear</t>
  </si>
  <si>
    <t>Covid_Holiday_Others</t>
  </si>
  <si>
    <t>Halloween_weekend</t>
  </si>
  <si>
    <t>Lockdown_Fri</t>
  </si>
  <si>
    <t>Lockdown_Mon</t>
  </si>
  <si>
    <t>Lockdown_Sat</t>
  </si>
  <si>
    <t>Lockdown_Sun</t>
  </si>
  <si>
    <t>PreCovid_Fri</t>
  </si>
  <si>
    <t>PreCovid_Mon</t>
  </si>
  <si>
    <t>PreCovid_Sat</t>
  </si>
  <si>
    <t>PreCovid_Sun</t>
  </si>
  <si>
    <t>Event_FreetripWaitingVol1_Cost_F</t>
  </si>
  <si>
    <t>Signups_14gbp_F</t>
  </si>
  <si>
    <t>Signups_5gbp_F</t>
  </si>
  <si>
    <t>Signups_6gbp_F</t>
  </si>
  <si>
    <t>Signups_7gbp_F</t>
  </si>
  <si>
    <t>Event_Cost_Others_F</t>
  </si>
  <si>
    <t>Signups_Others_F</t>
  </si>
  <si>
    <t>Event Demand Boosting FTR</t>
  </si>
  <si>
    <t>%Change</t>
  </si>
  <si>
    <t>Error</t>
  </si>
  <si>
    <t>CAC- customer acquisition cost</t>
  </si>
  <si>
    <t>Dec_2019</t>
  </si>
  <si>
    <t>Signups_14gbp</t>
  </si>
  <si>
    <t>Signups_5gbp</t>
  </si>
  <si>
    <t>Signups_6gbp</t>
  </si>
  <si>
    <t>Signups_7gbp</t>
  </si>
  <si>
    <t>Signups_Others</t>
  </si>
  <si>
    <t>Holiday_Bank</t>
  </si>
  <si>
    <t>Covid_Sat</t>
  </si>
  <si>
    <t>Covid_Mon</t>
  </si>
  <si>
    <t>Covid_Sun</t>
  </si>
  <si>
    <t>Covid_Fri</t>
  </si>
  <si>
    <t>Dec_2020</t>
  </si>
  <si>
    <t>decomps/usages</t>
  </si>
  <si>
    <t>usages/KPI</t>
  </si>
  <si>
    <t>Referral_Cost_14gbp_F</t>
  </si>
  <si>
    <t>Referral_Cost_100pct_F</t>
  </si>
  <si>
    <t>Referral_Cost_8gbp_F</t>
  </si>
  <si>
    <t>Referral_Cost_Others_F</t>
  </si>
  <si>
    <t>Referral_Cost_12gbp_F</t>
  </si>
  <si>
    <t>Covid_Fri_Original</t>
  </si>
  <si>
    <t>Covid_Mon_Original</t>
  </si>
  <si>
    <t>Covid_Sat_Original</t>
  </si>
  <si>
    <t>Covid_Sun_Original</t>
  </si>
  <si>
    <t>Model Statistics</t>
  </si>
  <si>
    <t>Signup Total</t>
  </si>
  <si>
    <t>Sign up cost</t>
  </si>
  <si>
    <t>Campaigns cost tab</t>
  </si>
  <si>
    <t>Daily targeted campaigns tab</t>
  </si>
  <si>
    <t>Signup 6gbp Coupon</t>
  </si>
  <si>
    <t>KPI</t>
  </si>
  <si>
    <t>Total taxi app downloads</t>
  </si>
  <si>
    <t>Bolt</t>
  </si>
  <si>
    <t>Spend Share %</t>
  </si>
  <si>
    <t>Forecast time period: 10th Jun 2021 to 23rd Aug 2021</t>
  </si>
  <si>
    <t>Data points: 75 days</t>
  </si>
  <si>
    <t>Spend share %</t>
  </si>
  <si>
    <r>
      <rPr>
        <b/>
        <sz val="11"/>
        <color theme="1"/>
        <rFont val="Calibri"/>
        <family val="2"/>
        <scheme val="minor"/>
      </rPr>
      <t>Total taxi app downloads</t>
    </r>
    <r>
      <rPr>
        <sz val="11"/>
        <color theme="1"/>
        <rFont val="Calibri"/>
        <family val="2"/>
        <scheme val="minor"/>
      </rPr>
      <t xml:space="preserve">:Total number of app downloads in UK for Uber ,Bolt and FreeNow companies. All three of them together accounts for more than 80% of total market share </t>
    </r>
  </si>
  <si>
    <t>Level1</t>
  </si>
  <si>
    <t>Level2</t>
  </si>
  <si>
    <t>Level3</t>
  </si>
  <si>
    <t>Level4</t>
  </si>
  <si>
    <t>Measures</t>
  </si>
  <si>
    <t>Transformation</t>
  </si>
  <si>
    <t>CoefValue</t>
  </si>
  <si>
    <t>Details</t>
  </si>
  <si>
    <t>Source</t>
  </si>
  <si>
    <t>Granularity</t>
  </si>
  <si>
    <t>Digital</t>
  </si>
  <si>
    <t>Apple Search</t>
  </si>
  <si>
    <t>Gamma</t>
  </si>
  <si>
    <t>Digital metrics</t>
  </si>
  <si>
    <t>Google Video</t>
  </si>
  <si>
    <t>Twitter</t>
  </si>
  <si>
    <t>Digital metrics - weekly</t>
  </si>
  <si>
    <t>Traditional</t>
  </si>
  <si>
    <t>Digital metircs - monthly</t>
  </si>
  <si>
    <t>Google Display</t>
  </si>
  <si>
    <t>OOH</t>
  </si>
  <si>
    <t>Key Holidays and Events List</t>
  </si>
  <si>
    <t>Cream &amp; BOLT - Daily Unilive PLAY data (Updated 13.07)</t>
  </si>
  <si>
    <t>FB MMM Portal</t>
  </si>
  <si>
    <t>By Campaign Objective</t>
  </si>
  <si>
    <t xml:space="preserve">Lifecycle </t>
  </si>
  <si>
    <t>Lifecycle</t>
  </si>
  <si>
    <t>Lag</t>
  </si>
  <si>
    <t>An internal advertising algorithm tool which sends out emails, and push notifications to users who have installed the app but haven’t used it yet, the main objective of this is to communicate to the customers directly to persuade them to activate.  </t>
  </si>
  <si>
    <t>By Messages type</t>
  </si>
  <si>
    <t>Signup</t>
  </si>
  <si>
    <t>Direct</t>
  </si>
  <si>
    <t>Referral</t>
  </si>
  <si>
    <t>Event</t>
  </si>
  <si>
    <t>By Campaign Objective and used flag numbers</t>
  </si>
  <si>
    <t xml:space="preserve"> Weather</t>
  </si>
  <si>
    <t xml:space="preserve"> Precipitation</t>
  </si>
  <si>
    <t>Holiday</t>
  </si>
  <si>
    <t>Pre-covid-Holidays</t>
  </si>
  <si>
    <t>Covid-Holidays</t>
  </si>
  <si>
    <t>Week dummy</t>
  </si>
  <si>
    <t>Pre-covid-Weekend &amp; weekdays</t>
  </si>
  <si>
    <t>Covid-Weekend &amp; weekdays
Lockdown(Initial &amp; ending days of lockdown)
Covid(other than lockdown days)</t>
  </si>
  <si>
    <t>OOH  2020</t>
  </si>
  <si>
    <t>Link: 1. https://www.reflection.io/  
2. https://www.businessofapps.com/data/taxi-app-market/  (For more details)</t>
  </si>
  <si>
    <t>OOH 2021- here for 2021 we have the data in more granular(not avaiable for 2020) and hence we have OOH split for both the years</t>
  </si>
  <si>
    <t>1.  Invite your friend to try Bolt for the first time and the two of you get a bonus
2. Split by offer values to avoid high correlation with the KPI</t>
  </si>
  <si>
    <t>1.  Bonus for signing up for Bolt ( to activate the app)
2.  Split by offer values to avoid high correlation with the KPI</t>
  </si>
  <si>
    <t>1. Cost for certain events that are publicized. For example : in a poster on the subway trains
2. Split by campaigns to avoid the direct correlation with the KPI</t>
  </si>
  <si>
    <t>Classification</t>
  </si>
  <si>
    <t>Model Inputs</t>
  </si>
  <si>
    <t>Revised Name</t>
  </si>
  <si>
    <t>Tab Name</t>
  </si>
  <si>
    <t>Activated(First ride finished )- user count</t>
  </si>
  <si>
    <t>KPI (dependent variable)</t>
  </si>
  <si>
    <t>External Factors</t>
  </si>
  <si>
    <t>Temparature</t>
  </si>
  <si>
    <t>Extraordinary Event</t>
  </si>
  <si>
    <t>Lockdown Status</t>
  </si>
  <si>
    <t>Categories ETAs(All types)</t>
  </si>
  <si>
    <t>Categories ETAs</t>
  </si>
  <si>
    <t>Signups</t>
  </si>
  <si>
    <t>Sign ups by offer values</t>
  </si>
  <si>
    <t>Campaigns cost/Daily targeted campaign</t>
  </si>
  <si>
    <t>Referrals</t>
  </si>
  <si>
    <t>Referrals by offer values</t>
  </si>
  <si>
    <t>day to day referrals</t>
  </si>
  <si>
    <t>Event by campaign</t>
  </si>
  <si>
    <t>Daily event codes</t>
  </si>
  <si>
    <t>Life Cycle Data(Total Sent Messages)</t>
  </si>
  <si>
    <t>Lifecycle day to day</t>
  </si>
  <si>
    <t>Life Cycle data by message type (https://docs.google.com/spreadsheets/d/1zD7y4K7VgdYeCBNlAvmIVDZuZJdJMI_d3swA_yu9qsw/edit#gid=1978804916)</t>
  </si>
  <si>
    <t>Lifecycle_UserCampaign_TSM (etc)</t>
  </si>
  <si>
    <t>Apple Search Brand Ads - Impressions/Cost</t>
  </si>
  <si>
    <t>Apple Search Non Brand Ads - Impressions/Cost</t>
  </si>
  <si>
    <t>Blog_visits_users</t>
  </si>
  <si>
    <t>Blog visits - users</t>
  </si>
  <si>
    <t xml:space="preserve">Facebook Ads </t>
  </si>
  <si>
    <t>AE can pull the Facebook data from FB MMM Portal</t>
  </si>
  <si>
    <t>Facebook Branded Acquisition Ads</t>
  </si>
  <si>
    <t>Facebook Promoted Posts</t>
  </si>
  <si>
    <t>Google Ads (no search, no video) - Impressions/Spend</t>
  </si>
  <si>
    <t>Google Ads (Search, Brand) - Impressions/Spend</t>
  </si>
  <si>
    <t>Google Ads (Search, Non Brand) - Impressions/Spend</t>
  </si>
  <si>
    <t>Google Ads (no search, Video) - Impressions/Spend</t>
  </si>
  <si>
    <t>Influencer Reach/ spend</t>
  </si>
  <si>
    <t>Any non-digital campaign besides OOH spend</t>
  </si>
  <si>
    <t>OOH (Impressions/Spend) and Plays data</t>
  </si>
  <si>
    <t>OOH TikTok Impression/Spend</t>
  </si>
  <si>
    <t>Snap - Total Impressions/Spend</t>
  </si>
  <si>
    <t>TikTok Impression/Spend</t>
  </si>
  <si>
    <t>Twitter Impressions/Spend</t>
  </si>
  <si>
    <t>Effctiveness</t>
  </si>
  <si>
    <t>Spend(EUR)</t>
  </si>
  <si>
    <r>
      <t>Spend(EUR</t>
    </r>
    <r>
      <rPr>
        <b/>
        <u/>
        <sz val="11"/>
        <color theme="1"/>
        <rFont val="Calibri"/>
        <family val="2"/>
        <scheme val="minor"/>
      </rPr>
      <t>)</t>
    </r>
  </si>
  <si>
    <t>Q2'TD</t>
  </si>
  <si>
    <t>Forecasts</t>
  </si>
  <si>
    <t>Signups_14gbp_E</t>
  </si>
  <si>
    <t>Signups_5gbp_E</t>
  </si>
  <si>
    <t>Signups_6gbp_E</t>
  </si>
  <si>
    <t>Signups_7gbp_E</t>
  </si>
  <si>
    <t>Signups_Others_E</t>
  </si>
  <si>
    <t>Mobility_Transit</t>
  </si>
  <si>
    <t>Covid</t>
  </si>
  <si>
    <t>Circulation Data</t>
  </si>
  <si>
    <t>Data Expected</t>
  </si>
  <si>
    <t>OOH_AdPlays_2021</t>
  </si>
  <si>
    <t>Ref_10gbp_2019F</t>
  </si>
  <si>
    <t>Ref_10gbp_C</t>
  </si>
  <si>
    <t>Ref_12gbp_2019F</t>
  </si>
  <si>
    <t>Ref_12gbp_C</t>
  </si>
  <si>
    <t>Ref_Others_C</t>
  </si>
  <si>
    <t>By coupon Offer values and used circulations</t>
  </si>
  <si>
    <t>By coupon Offer values and used flag numbers for 2019 n Circulations for 2020, 2021</t>
  </si>
  <si>
    <t>Jun-Aug 21</t>
  </si>
  <si>
    <t>Ref_10gbp(Circ)</t>
  </si>
  <si>
    <t>Ref_12gbp(Circ)</t>
  </si>
  <si>
    <t>Ref_Others(Circ)</t>
  </si>
  <si>
    <t>Intercept</t>
  </si>
  <si>
    <t>MEASURES</t>
  </si>
  <si>
    <t>COEFFICIENT VALUE</t>
  </si>
  <si>
    <t>STANDARD ERROR</t>
  </si>
  <si>
    <t>T-STAT</t>
  </si>
  <si>
    <t>P-VALUE</t>
  </si>
  <si>
    <t>VIF</t>
  </si>
  <si>
    <t>OOH_2021</t>
  </si>
  <si>
    <t>OOH_2020</t>
  </si>
  <si>
    <t>Mobility</t>
  </si>
  <si>
    <t>Contribution time period:1st Mar 2021 to 23rd Aug 2021</t>
  </si>
  <si>
    <t>Data points: 176 days</t>
  </si>
  <si>
    <t>Bolt App downlds</t>
  </si>
  <si>
    <t>Sign cost</t>
  </si>
  <si>
    <t>Referral others</t>
  </si>
  <si>
    <t>Referral 12gbp</t>
  </si>
  <si>
    <t>Referral 10gbp</t>
  </si>
  <si>
    <t>Signups 6gbp</t>
  </si>
  <si>
    <t>Signups Others</t>
  </si>
  <si>
    <t>https://www.google.com/covid19/mobility/</t>
  </si>
  <si>
    <t>Data points: 58 days</t>
  </si>
  <si>
    <t>Contribution time period: 24th Aug 2021 to 20th Oct 2021</t>
  </si>
  <si>
    <t>date</t>
  </si>
  <si>
    <t>Actuals</t>
  </si>
  <si>
    <t>old F</t>
  </si>
  <si>
    <t>Signups_Others_E_V2</t>
  </si>
  <si>
    <t>new</t>
  </si>
  <si>
    <t>G</t>
  </si>
  <si>
    <t>FB</t>
  </si>
  <si>
    <t>Ap</t>
  </si>
  <si>
    <t>FB_Ads</t>
  </si>
  <si>
    <t>26th May - 23rd Aug'21</t>
  </si>
  <si>
    <t>FB Brand Acquisition</t>
  </si>
  <si>
    <t>Google Ads</t>
  </si>
  <si>
    <t>FB Post Brand Awareness</t>
  </si>
  <si>
    <t>FB Post Engagement</t>
  </si>
  <si>
    <t>Google Search Brand</t>
  </si>
  <si>
    <t>FB Post Reach</t>
  </si>
  <si>
    <t>Google Search Non Brand</t>
  </si>
  <si>
    <t>Apple Search Brand</t>
  </si>
  <si>
    <t>Apple Search Non Brand</t>
  </si>
  <si>
    <t>Google Search Non-Brand</t>
  </si>
  <si>
    <t>Apple Search Non-Brand</t>
  </si>
  <si>
    <t>FB(App Installs)</t>
  </si>
  <si>
    <t>FB Brand Aquicition</t>
  </si>
  <si>
    <t>FB Post engagement</t>
  </si>
  <si>
    <t>Snapchat</t>
  </si>
  <si>
    <t>Non Digital besides OOH</t>
  </si>
  <si>
    <t>OOH Tiktok</t>
  </si>
  <si>
    <t>1st Sep -29th Nov'20</t>
  </si>
  <si>
    <t>12th Dec'19 - 10th Mar'20</t>
  </si>
  <si>
    <t>3rd Aug -31st Oct'20</t>
  </si>
  <si>
    <t>5rd Aug -31st Oct'20</t>
  </si>
  <si>
    <t>3rd Aug -2nd Nov'20</t>
  </si>
  <si>
    <t>12th Mar-9th Jun'21</t>
  </si>
  <si>
    <t>Forecasts Period ROI</t>
  </si>
  <si>
    <t>tik</t>
  </si>
  <si>
    <t>Payback</t>
  </si>
  <si>
    <t>R</t>
  </si>
  <si>
    <t>eve</t>
  </si>
  <si>
    <t>s</t>
  </si>
  <si>
    <t>Google Search -Brand</t>
  </si>
  <si>
    <t>Google Search-Non Brand</t>
  </si>
  <si>
    <t>Apple Search-Non Brand</t>
  </si>
  <si>
    <t>FBPost Reach</t>
  </si>
  <si>
    <t>FBPost BrandAwareness</t>
  </si>
  <si>
    <t>FB Ads</t>
  </si>
  <si>
    <t>FBPost engagement</t>
  </si>
  <si>
    <t>FB BrandAcquisition</t>
  </si>
  <si>
    <t>Non digital besides OOH</t>
  </si>
  <si>
    <t>Non-Media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</si>
</sst>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
    <numFmt numFmtId="167" formatCode="0.0000"/>
    <numFmt numFmtId="168" formatCode="_(* #,##0_);_(* \(#,##0\);_(* &quot;-&quot;??_);_(@_)"/>
  </numFmts>
  <fonts count="42" x14ac:knownFonts="1">
    <font>
      <sz val="11"/>
      <color theme="1"/>
      <name val="Calibri"/>
      <family val="2"/>
      <scheme val="minor"/>
    </font>
    <font>
      <sz val="11"/>
      <color theme="1"/>
      <name val="Calibri"/>
      <family val="2"/>
      <scheme val="minor"/>
    </font>
    <font>
      <b/>
      <sz val="11"/>
      <color theme="1"/>
      <name val="Calibri"/>
      <family val="2"/>
      <scheme val="minor"/>
    </font>
    <font>
      <sz val="11"/>
      <color theme="0" tint="-4.9989318521683403E-2"/>
      <name val="Calibri"/>
      <family val="2"/>
      <scheme val="minor"/>
    </font>
    <font>
      <sz val="11"/>
      <color theme="0" tint="-0.499984740745262"/>
      <name val="Calibri"/>
      <family val="2"/>
      <scheme val="minor"/>
    </font>
    <font>
      <sz val="11"/>
      <name val="Calibri"/>
      <family val="2"/>
      <scheme val="minor"/>
    </font>
    <font>
      <sz val="11"/>
      <color indexed="8"/>
      <name val="Calibri"/>
      <family val="2"/>
      <scheme val="minor"/>
    </font>
    <font>
      <sz val="11"/>
      <color rgb="FF212121"/>
      <name val="Roboto"/>
    </font>
    <font>
      <b/>
      <sz val="12"/>
      <color theme="0"/>
      <name val="Calibri"/>
      <family val="2"/>
      <scheme val="minor"/>
    </font>
    <font>
      <sz val="11"/>
      <color theme="1"/>
      <name val="Arial"/>
      <family val="2"/>
    </font>
    <font>
      <b/>
      <sz val="11"/>
      <color theme="0"/>
      <name val="Calibri"/>
      <family val="2"/>
      <scheme val="minor"/>
    </font>
    <font>
      <sz val="11"/>
      <color theme="0" tint="-0.249977111117893"/>
      <name val="Calibri"/>
      <family val="2"/>
      <scheme val="minor"/>
    </font>
    <font>
      <sz val="11"/>
      <color theme="0" tint="-0.14999847407452621"/>
      <name val="Calibri"/>
      <family val="2"/>
      <scheme val="minor"/>
    </font>
    <font>
      <sz val="10"/>
      <name val="Arial"/>
      <family val="2"/>
    </font>
    <font>
      <sz val="11"/>
      <color theme="1" tint="0.34998626667073579"/>
      <name val="Calibri"/>
      <family val="2"/>
      <scheme val="minor"/>
    </font>
    <font>
      <sz val="9"/>
      <color indexed="81"/>
      <name val="Tahoma"/>
      <family val="2"/>
    </font>
    <font>
      <b/>
      <sz val="9"/>
      <color indexed="81"/>
      <name val="Tahoma"/>
      <family val="2"/>
    </font>
    <font>
      <sz val="10"/>
      <color theme="1"/>
      <name val="Calibri"/>
      <family val="2"/>
      <scheme val="minor"/>
    </font>
    <font>
      <sz val="11"/>
      <color theme="0" tint="-0.34998626667073579"/>
      <name val="Calibri"/>
      <family val="2"/>
      <scheme val="minor"/>
    </font>
    <font>
      <u/>
      <sz val="11"/>
      <color theme="10"/>
      <name val="Calibri"/>
      <family val="2"/>
      <scheme val="minor"/>
    </font>
    <font>
      <b/>
      <sz val="10"/>
      <color indexed="8"/>
      <name val="Calibri"/>
      <family val="2"/>
      <scheme val="minor"/>
    </font>
    <font>
      <sz val="10"/>
      <color indexed="8"/>
      <name val="Calibri"/>
      <family val="2"/>
      <scheme val="minor"/>
    </font>
    <font>
      <sz val="10"/>
      <name val="Calibri"/>
      <family val="2"/>
      <scheme val="minor"/>
    </font>
    <font>
      <sz val="11"/>
      <color rgb="FF000000"/>
      <name val="Arial"/>
      <family val="2"/>
    </font>
    <font>
      <b/>
      <sz val="11"/>
      <color rgb="FF000000"/>
      <name val="Calibri"/>
      <family val="2"/>
    </font>
    <font>
      <sz val="11"/>
      <color rgb="FF000000"/>
      <name val="Calibri"/>
      <family val="2"/>
    </font>
    <font>
      <sz val="11"/>
      <color theme="1"/>
      <name val="Calibri"/>
      <family val="2"/>
    </font>
    <font>
      <sz val="11"/>
      <name val="Arial"/>
      <family val="2"/>
    </font>
    <font>
      <sz val="11"/>
      <color rgb="FF7F7F7F"/>
      <name val="Calibri"/>
      <family val="2"/>
    </font>
    <font>
      <sz val="11"/>
      <color theme="2"/>
      <name val="Calibri"/>
      <family val="2"/>
      <scheme val="minor"/>
    </font>
    <font>
      <b/>
      <u/>
      <sz val="11"/>
      <color theme="1"/>
      <name val="Calibri"/>
      <family val="2"/>
      <scheme val="minor"/>
    </font>
    <font>
      <sz val="10"/>
      <color indexed="81"/>
      <name val="Tahoma"/>
      <family val="2"/>
    </font>
    <font>
      <sz val="11"/>
      <color theme="1"/>
      <name val="Calibri Light"/>
      <family val="2"/>
      <scheme val="major"/>
    </font>
    <font>
      <sz val="12"/>
      <color indexed="81"/>
      <name val="Tahoma"/>
      <family val="2"/>
    </font>
    <font>
      <sz val="11"/>
      <color theme="0" tint="-4.9989318521683403E-2"/>
      <name val="Calibri Light"/>
      <family val="2"/>
      <scheme val="major"/>
    </font>
    <font>
      <sz val="10"/>
      <color theme="0" tint="-4.9989318521683403E-2"/>
      <name val="Calibri Light"/>
      <family val="2"/>
      <scheme val="major"/>
    </font>
    <font>
      <sz val="11"/>
      <color theme="0"/>
      <name val="Calibri"/>
      <family val="2"/>
      <scheme val="minor"/>
    </font>
    <font>
      <sz val="10"/>
      <color rgb="FFFF0000"/>
      <name val="Calibri"/>
      <family val="2"/>
      <scheme val="minor"/>
    </font>
    <font>
      <sz val="10"/>
      <color rgb="FFFF0000"/>
      <name val="Arial"/>
      <family val="2"/>
    </font>
    <font>
      <sz val="11"/>
      <color rgb="FF000000"/>
      <name val="Calibri"/>
      <family val="2"/>
      <scheme val="minor"/>
    </font>
    <font>
      <sz val="12"/>
      <color theme="1"/>
      <name val="Calibri"/>
      <family val="2"/>
      <scheme val="minor"/>
    </font>
    <font>
      <sz val="10"/>
      <name val="Calibri Light"/>
      <family val="2"/>
      <scheme val="major"/>
    </font>
  </fonts>
  <fills count="14">
    <fill>
      <patternFill patternType="none"/>
    </fill>
    <fill>
      <patternFill patternType="gray125"/>
    </fill>
    <fill>
      <patternFill patternType="solid">
        <fgColor rgb="FF00B050"/>
        <bgColor indexed="64"/>
      </patternFill>
    </fill>
    <fill>
      <patternFill patternType="solid">
        <fgColor theme="4" tint="0.79998168889431442"/>
        <bgColor theme="4" tint="0.79998168889431442"/>
      </patternFill>
    </fill>
    <fill>
      <patternFill patternType="solid">
        <fgColor theme="2" tint="-9.9978637043366805E-2"/>
        <bgColor indexed="64"/>
      </patternFill>
    </fill>
    <fill>
      <patternFill patternType="solid">
        <fgColor theme="0" tint="-0.249977111117893"/>
        <bgColor indexed="64"/>
      </patternFill>
    </fill>
    <fill>
      <patternFill patternType="solid">
        <fgColor rgb="FFFF0000"/>
        <bgColor indexed="64"/>
      </patternFill>
    </fill>
    <fill>
      <patternFill patternType="solid">
        <fgColor rgb="FFFFC000"/>
        <bgColor indexed="64"/>
      </patternFill>
    </fill>
    <fill>
      <patternFill patternType="solid">
        <fgColor theme="4" tint="0.59999389629810485"/>
        <bgColor indexed="64"/>
      </patternFill>
    </fill>
    <fill>
      <patternFill patternType="solid">
        <fgColor rgb="FFFFFF00"/>
        <bgColor rgb="FFFFFF00"/>
      </patternFill>
    </fill>
    <fill>
      <patternFill patternType="solid">
        <fgColor theme="9" tint="0.59999389629810485"/>
        <bgColor indexed="64"/>
      </patternFill>
    </fill>
    <fill>
      <patternFill patternType="solid">
        <fgColor theme="1"/>
        <bgColor indexed="64"/>
      </patternFill>
    </fill>
    <fill>
      <patternFill patternType="solid">
        <fgColor rgb="FFE6FAF0"/>
        <bgColor indexed="64"/>
      </patternFill>
    </fill>
    <fill>
      <patternFill patternType="solid">
        <fgColor rgb="FFFFFF00"/>
        <bgColor theme="4" tint="0.79998168889431442"/>
      </patternFill>
    </fill>
  </fills>
  <borders count="57">
    <border>
      <left/>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theme="4" tint="0.39997558519241921"/>
      </top>
      <bottom/>
      <diagonal/>
    </border>
    <border>
      <left style="medium">
        <color indexed="64"/>
      </left>
      <right style="medium">
        <color indexed="64"/>
      </right>
      <top style="medium">
        <color indexed="64"/>
      </top>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auto="1"/>
      </left>
      <right style="thin">
        <color indexed="64"/>
      </right>
      <top style="medium">
        <color indexed="64"/>
      </top>
      <bottom style="medium">
        <color indexed="64"/>
      </bottom>
      <diagonal/>
    </border>
    <border>
      <left/>
      <right style="thin">
        <color indexed="64"/>
      </right>
      <top/>
      <bottom style="thin">
        <color indexed="64"/>
      </bottom>
      <diagonal/>
    </border>
    <border>
      <left style="thin">
        <color auto="1"/>
      </left>
      <right style="thin">
        <color auto="1"/>
      </right>
      <top style="medium">
        <color indexed="64"/>
      </top>
      <bottom style="thin">
        <color auto="1"/>
      </bottom>
      <diagonal/>
    </border>
    <border>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auto="1"/>
      </left>
      <right style="thin">
        <color auto="1"/>
      </right>
      <top style="medium">
        <color indexed="64"/>
      </top>
      <bottom/>
      <diagonal/>
    </border>
    <border>
      <left style="thin">
        <color indexed="64"/>
      </left>
      <right style="medium">
        <color indexed="64"/>
      </right>
      <top style="medium">
        <color indexed="64"/>
      </top>
      <bottom/>
      <diagonal/>
    </border>
    <border>
      <left/>
      <right style="thin">
        <color indexed="64"/>
      </right>
      <top/>
      <bottom style="medium">
        <color indexed="64"/>
      </bottom>
      <diagonal/>
    </border>
    <border>
      <left style="thin">
        <color rgb="FF000000"/>
      </left>
      <right style="thin">
        <color rgb="FF000000"/>
      </right>
      <top style="thin">
        <color rgb="FF000000"/>
      </top>
      <bottom style="double">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186A43"/>
      </left>
      <right style="thin">
        <color rgb="FF186A43"/>
      </right>
      <top style="thin">
        <color rgb="FF186A43"/>
      </top>
      <bottom style="thin">
        <color rgb="FF186A43"/>
      </bottom>
      <diagonal/>
    </border>
    <border>
      <left style="medium">
        <color indexed="64"/>
      </left>
      <right style="thin">
        <color indexed="64"/>
      </right>
      <top/>
      <bottom/>
      <diagonal/>
    </border>
    <border>
      <left style="thin">
        <color indexed="64"/>
      </left>
      <right style="medium">
        <color indexed="64"/>
      </right>
      <top/>
      <bottom/>
      <diagonal/>
    </border>
  </borders>
  <cellStyleXfs count="13">
    <xf numFmtId="0" fontId="0" fillId="0" borderId="0"/>
    <xf numFmtId="9" fontId="1" fillId="0" borderId="0" applyFont="0" applyFill="0" applyBorder="0" applyAlignment="0" applyProtection="0"/>
    <xf numFmtId="0" fontId="6"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6" fillId="0" borderId="0" applyFont="0" applyFill="0" applyBorder="0" applyAlignment="0" applyProtection="0"/>
    <xf numFmtId="0" fontId="9" fillId="0" borderId="0"/>
    <xf numFmtId="43" fontId="1" fillId="0" borderId="0" applyFont="0" applyFill="0" applyBorder="0" applyAlignment="0" applyProtection="0"/>
    <xf numFmtId="0" fontId="13" fillId="0" borderId="0"/>
    <xf numFmtId="9" fontId="13" fillId="0" borderId="0" applyFont="0" applyFill="0" applyBorder="0" applyAlignment="0" applyProtection="0"/>
    <xf numFmtId="0" fontId="19" fillId="0" borderId="0" applyNumberFormat="0" applyFill="0" applyBorder="0" applyAlignment="0" applyProtection="0"/>
    <xf numFmtId="0" fontId="23" fillId="0" borderId="0"/>
  </cellStyleXfs>
  <cellXfs count="370">
    <xf numFmtId="0" fontId="0" fillId="0" borderId="0" xfId="0"/>
    <xf numFmtId="0" fontId="2" fillId="0" borderId="2" xfId="0" applyFont="1" applyBorder="1" applyAlignment="1">
      <alignment horizontal="center" vertical="center"/>
    </xf>
    <xf numFmtId="164" fontId="2" fillId="0" borderId="2" xfId="1" applyNumberFormat="1" applyFont="1" applyBorder="1" applyAlignment="1">
      <alignment horizontal="center" vertical="center"/>
    </xf>
    <xf numFmtId="3" fontId="0" fillId="0" borderId="0" xfId="0" applyNumberFormat="1" applyAlignment="1">
      <alignment horizontal="center" vertical="center"/>
    </xf>
    <xf numFmtId="0" fontId="2"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0" fontId="0" fillId="0" borderId="2" xfId="0" applyBorder="1" applyAlignment="1">
      <alignment horizontal="center" vertical="center"/>
    </xf>
    <xf numFmtId="3" fontId="0" fillId="0" borderId="2" xfId="0" applyNumberFormat="1" applyBorder="1" applyAlignment="1">
      <alignment horizontal="center" vertical="center"/>
    </xf>
    <xf numFmtId="164" fontId="0" fillId="0" borderId="2" xfId="1" applyNumberFormat="1" applyFont="1" applyBorder="1" applyAlignment="1">
      <alignment horizontal="center" vertical="center"/>
    </xf>
    <xf numFmtId="165" fontId="0" fillId="0" borderId="2" xfId="1" applyNumberFormat="1" applyFont="1" applyBorder="1" applyAlignment="1">
      <alignment horizontal="center" vertical="center"/>
    </xf>
    <xf numFmtId="2" fontId="0" fillId="0" borderId="2" xfId="1" applyNumberFormat="1" applyFont="1" applyBorder="1" applyAlignment="1">
      <alignment horizontal="center" vertical="center"/>
    </xf>
    <xf numFmtId="166" fontId="0" fillId="0" borderId="2" xfId="0" applyNumberFormat="1" applyBorder="1" applyAlignment="1">
      <alignment horizontal="center" vertical="center"/>
    </xf>
    <xf numFmtId="3" fontId="0" fillId="0" borderId="2" xfId="1" applyNumberFormat="1" applyFont="1" applyFill="1" applyBorder="1" applyAlignment="1">
      <alignment horizontal="center" vertical="center"/>
    </xf>
    <xf numFmtId="2" fontId="0" fillId="0" borderId="0" xfId="0" applyNumberFormat="1"/>
    <xf numFmtId="164" fontId="5" fillId="0" borderId="2" xfId="1" applyNumberFormat="1" applyFont="1" applyBorder="1" applyAlignment="1">
      <alignment horizontal="center" vertical="center"/>
    </xf>
    <xf numFmtId="0" fontId="6" fillId="0" borderId="0" xfId="2"/>
    <xf numFmtId="0" fontId="6" fillId="0" borderId="2" xfId="2" applyBorder="1" applyAlignment="1">
      <alignment horizontal="center"/>
    </xf>
    <xf numFmtId="0" fontId="0" fillId="0" borderId="0" xfId="0" applyAlignment="1">
      <alignment horizontal="center" vertical="center"/>
    </xf>
    <xf numFmtId="0" fontId="7" fillId="0" borderId="0" xfId="0" applyFont="1"/>
    <xf numFmtId="0" fontId="5" fillId="0" borderId="2" xfId="0" applyFont="1" applyBorder="1" applyAlignment="1">
      <alignment horizontal="center" vertical="center"/>
    </xf>
    <xf numFmtId="3" fontId="5" fillId="0" borderId="2" xfId="0" applyNumberFormat="1" applyFont="1" applyBorder="1" applyAlignment="1">
      <alignment horizontal="center" vertical="center"/>
    </xf>
    <xf numFmtId="3" fontId="0" fillId="4" borderId="2" xfId="0" applyNumberFormat="1" applyFill="1" applyBorder="1" applyAlignment="1">
      <alignment horizontal="center" vertical="center"/>
    </xf>
    <xf numFmtId="166" fontId="0" fillId="4" borderId="2" xfId="0" applyNumberFormat="1" applyFill="1" applyBorder="1" applyAlignment="1">
      <alignment horizontal="center" vertical="center"/>
    </xf>
    <xf numFmtId="0" fontId="0" fillId="0" borderId="0" xfId="0" applyAlignment="1">
      <alignment vertical="center"/>
    </xf>
    <xf numFmtId="164" fontId="0" fillId="0" borderId="0" xfId="1" applyNumberFormat="1" applyFont="1" applyBorder="1" applyAlignment="1">
      <alignment horizontal="center" vertical="center"/>
    </xf>
    <xf numFmtId="166" fontId="0" fillId="0" borderId="0" xfId="0" applyNumberFormat="1" applyAlignment="1">
      <alignment horizontal="center" vertical="center"/>
    </xf>
    <xf numFmtId="164" fontId="0" fillId="0" borderId="0" xfId="1" applyNumberFormat="1" applyFont="1" applyAlignment="1">
      <alignment horizontal="center"/>
    </xf>
    <xf numFmtId="165" fontId="0" fillId="0" borderId="0" xfId="1" applyNumberFormat="1" applyFont="1" applyAlignment="1">
      <alignment horizontal="center" vertical="center"/>
    </xf>
    <xf numFmtId="0" fontId="0" fillId="0" borderId="2" xfId="0" applyBorder="1"/>
    <xf numFmtId="0" fontId="0" fillId="0" borderId="0" xfId="0" applyAlignment="1">
      <alignment horizontal="center"/>
    </xf>
    <xf numFmtId="164" fontId="0" fillId="0" borderId="0" xfId="1" applyNumberFormat="1" applyFont="1"/>
    <xf numFmtId="0" fontId="3" fillId="0" borderId="0" xfId="0" applyFont="1"/>
    <xf numFmtId="164" fontId="1" fillId="0" borderId="2" xfId="1" applyNumberFormat="1" applyFont="1" applyBorder="1" applyAlignment="1">
      <alignment horizontal="center" vertical="center"/>
    </xf>
    <xf numFmtId="0" fontId="4" fillId="0" borderId="2" xfId="0" applyFont="1" applyBorder="1"/>
    <xf numFmtId="3" fontId="4" fillId="0" borderId="2" xfId="0" applyNumberFormat="1" applyFont="1" applyBorder="1" applyAlignment="1">
      <alignment horizontal="center" vertical="center"/>
    </xf>
    <xf numFmtId="164" fontId="4" fillId="0" borderId="2" xfId="1" applyNumberFormat="1" applyFont="1" applyBorder="1" applyAlignment="1">
      <alignment horizontal="center" vertical="center"/>
    </xf>
    <xf numFmtId="0" fontId="4" fillId="0" borderId="2" xfId="0" applyFont="1" applyBorder="1" applyAlignment="1">
      <alignment horizontal="center" vertical="center"/>
    </xf>
    <xf numFmtId="0" fontId="0" fillId="0" borderId="2" xfId="0" applyBorder="1" applyAlignment="1">
      <alignment horizontal="center"/>
    </xf>
    <xf numFmtId="0" fontId="0" fillId="5" borderId="2" xfId="0" applyFill="1" applyBorder="1" applyAlignment="1">
      <alignment horizontal="center" vertical="center"/>
    </xf>
    <xf numFmtId="0" fontId="0" fillId="5" borderId="2" xfId="0" applyFill="1" applyBorder="1"/>
    <xf numFmtId="3" fontId="0" fillId="5" borderId="2" xfId="0" applyNumberFormat="1" applyFill="1" applyBorder="1" applyAlignment="1">
      <alignment horizontal="center" vertical="center"/>
    </xf>
    <xf numFmtId="164" fontId="0" fillId="5" borderId="2" xfId="0" applyNumberFormat="1" applyFill="1" applyBorder="1" applyAlignment="1">
      <alignment horizontal="center" vertical="center"/>
    </xf>
    <xf numFmtId="10" fontId="0" fillId="0" borderId="0" xfId="0" applyNumberFormat="1"/>
    <xf numFmtId="164" fontId="0" fillId="0" borderId="0" xfId="0" applyNumberFormat="1"/>
    <xf numFmtId="0" fontId="2" fillId="3" borderId="0" xfId="0" applyFont="1" applyFill="1"/>
    <xf numFmtId="0" fontId="10" fillId="2" borderId="0" xfId="0" applyFont="1" applyFill="1"/>
    <xf numFmtId="0" fontId="2" fillId="3" borderId="5" xfId="0" applyFont="1" applyFill="1" applyBorder="1"/>
    <xf numFmtId="4" fontId="0" fillId="0" borderId="0" xfId="0" applyNumberFormat="1" applyAlignment="1">
      <alignment horizontal="center" vertical="center"/>
    </xf>
    <xf numFmtId="0" fontId="0" fillId="6" borderId="6" xfId="0" applyFill="1" applyBorder="1"/>
    <xf numFmtId="0" fontId="2" fillId="7" borderId="0" xfId="0" applyFont="1" applyFill="1" applyAlignment="1">
      <alignment horizontal="center"/>
    </xf>
    <xf numFmtId="0" fontId="0" fillId="6" borderId="8" xfId="0" applyFill="1" applyBorder="1"/>
    <xf numFmtId="0" fontId="2" fillId="3" borderId="0" xfId="0" applyFont="1" applyFill="1" applyAlignment="1">
      <alignment horizontal="center" vertical="center"/>
    </xf>
    <xf numFmtId="3" fontId="0" fillId="0" borderId="2" xfId="1" applyNumberFormat="1" applyFont="1" applyBorder="1" applyAlignment="1">
      <alignment horizontal="center" vertical="center"/>
    </xf>
    <xf numFmtId="3" fontId="0" fillId="0" borderId="4" xfId="0" applyNumberFormat="1" applyBorder="1" applyAlignment="1">
      <alignment horizontal="center" vertical="center"/>
    </xf>
    <xf numFmtId="0" fontId="0" fillId="6" borderId="9" xfId="0" applyFill="1" applyBorder="1"/>
    <xf numFmtId="0" fontId="11" fillId="0" borderId="0" xfId="2" applyFont="1"/>
    <xf numFmtId="0" fontId="11" fillId="0" borderId="0" xfId="0" applyFont="1"/>
    <xf numFmtId="0" fontId="0" fillId="5" borderId="4" xfId="0" applyFill="1" applyBorder="1"/>
    <xf numFmtId="0" fontId="0" fillId="5" borderId="0" xfId="0" applyFill="1"/>
    <xf numFmtId="164" fontId="0" fillId="5" borderId="0" xfId="0" applyNumberFormat="1" applyFill="1"/>
    <xf numFmtId="3" fontId="0" fillId="5" borderId="0" xfId="0" applyNumberFormat="1" applyFill="1"/>
    <xf numFmtId="0" fontId="0" fillId="5" borderId="4" xfId="0" applyFill="1" applyBorder="1" applyAlignment="1">
      <alignment horizontal="center" vertical="center"/>
    </xf>
    <xf numFmtId="9" fontId="0" fillId="5" borderId="0" xfId="1" applyFont="1" applyFill="1" applyAlignment="1">
      <alignment horizontal="center" vertical="center"/>
    </xf>
    <xf numFmtId="3" fontId="0" fillId="5" borderId="0" xfId="0" applyNumberFormat="1" applyFill="1" applyAlignment="1">
      <alignment horizontal="center" vertical="center"/>
    </xf>
    <xf numFmtId="9" fontId="0" fillId="0" borderId="0" xfId="0" applyNumberFormat="1"/>
    <xf numFmtId="9" fontId="0" fillId="0" borderId="0" xfId="1" applyFont="1"/>
    <xf numFmtId="2" fontId="4" fillId="0" borderId="0" xfId="1" applyNumberFormat="1" applyFont="1" applyBorder="1" applyAlignment="1">
      <alignment horizontal="center" vertical="center"/>
    </xf>
    <xf numFmtId="14" fontId="0" fillId="0" borderId="0" xfId="0" applyNumberFormat="1"/>
    <xf numFmtId="14" fontId="0" fillId="2" borderId="0" xfId="0" applyNumberFormat="1" applyFill="1"/>
    <xf numFmtId="0" fontId="12" fillId="0" borderId="0" xfId="2" applyFont="1"/>
    <xf numFmtId="0" fontId="12" fillId="0" borderId="0" xfId="0" applyFont="1"/>
    <xf numFmtId="0" fontId="0" fillId="0" borderId="11" xfId="0" applyBorder="1" applyAlignment="1">
      <alignment horizontal="center" vertical="center"/>
    </xf>
    <xf numFmtId="0" fontId="4" fillId="0" borderId="11" xfId="0" applyFont="1" applyBorder="1" applyAlignment="1">
      <alignment horizontal="center" vertical="center"/>
    </xf>
    <xf numFmtId="3" fontId="0" fillId="0" borderId="11" xfId="1" applyNumberFormat="1" applyFont="1" applyFill="1" applyBorder="1" applyAlignment="1">
      <alignment horizontal="center" vertical="center"/>
    </xf>
    <xf numFmtId="0" fontId="2" fillId="0" borderId="0" xfId="0" applyFont="1"/>
    <xf numFmtId="0" fontId="14" fillId="0" borderId="0" xfId="0" applyFont="1"/>
    <xf numFmtId="0" fontId="0" fillId="0" borderId="0" xfId="0" applyAlignment="1">
      <alignment horizontal="right"/>
    </xf>
    <xf numFmtId="164" fontId="0" fillId="0" borderId="0" xfId="0" applyNumberFormat="1" applyAlignment="1">
      <alignment horizontal="left"/>
    </xf>
    <xf numFmtId="0" fontId="4" fillId="0" borderId="12" xfId="0" applyFont="1" applyBorder="1"/>
    <xf numFmtId="9" fontId="0" fillId="0" borderId="2" xfId="1" applyFont="1" applyBorder="1" applyAlignment="1">
      <alignment horizontal="center" vertical="center"/>
    </xf>
    <xf numFmtId="0" fontId="4" fillId="0" borderId="0" xfId="2" applyFont="1"/>
    <xf numFmtId="0" fontId="4" fillId="0" borderId="0" xfId="0" applyFont="1"/>
    <xf numFmtId="0" fontId="4" fillId="0" borderId="0" xfId="2" applyNumberFormat="1" applyFont="1"/>
    <xf numFmtId="0" fontId="4" fillId="0" borderId="0" xfId="0" applyFont="1" applyFill="1"/>
    <xf numFmtId="164" fontId="5" fillId="0" borderId="0" xfId="1" applyNumberFormat="1" applyFont="1"/>
    <xf numFmtId="0" fontId="5" fillId="0" borderId="0" xfId="0" applyFont="1"/>
    <xf numFmtId="164" fontId="5" fillId="0" borderId="0" xfId="1" applyNumberFormat="1" applyFont="1" applyFill="1"/>
    <xf numFmtId="164" fontId="5" fillId="0" borderId="0" xfId="0" applyNumberFormat="1" applyFont="1" applyAlignment="1">
      <alignment horizontal="center" vertical="center"/>
    </xf>
    <xf numFmtId="165" fontId="0" fillId="0" borderId="0" xfId="0" applyNumberFormat="1"/>
    <xf numFmtId="0" fontId="0" fillId="0" borderId="2" xfId="0" applyFill="1" applyBorder="1" applyAlignment="1">
      <alignment horizontal="center"/>
    </xf>
    <xf numFmtId="0" fontId="12" fillId="0" borderId="0" xfId="2" applyNumberFormat="1" applyFont="1"/>
    <xf numFmtId="3" fontId="0" fillId="0" borderId="1" xfId="0" applyNumberFormat="1" applyBorder="1" applyAlignment="1">
      <alignment horizontal="center" vertical="center"/>
    </xf>
    <xf numFmtId="164" fontId="0" fillId="0" borderId="1" xfId="1" applyNumberFormat="1" applyFont="1" applyBorder="1" applyAlignment="1">
      <alignment horizontal="center" vertical="center"/>
    </xf>
    <xf numFmtId="165" fontId="0" fillId="0" borderId="1" xfId="1" applyNumberFormat="1" applyFont="1" applyBorder="1" applyAlignment="1">
      <alignment horizontal="center" vertical="center"/>
    </xf>
    <xf numFmtId="0" fontId="0" fillId="0" borderId="13" xfId="0" applyBorder="1" applyAlignment="1">
      <alignment horizontal="center" vertical="center"/>
    </xf>
    <xf numFmtId="3" fontId="0" fillId="0" borderId="13" xfId="0" applyNumberFormat="1" applyBorder="1" applyAlignment="1">
      <alignment horizontal="center" vertical="center"/>
    </xf>
    <xf numFmtId="164" fontId="0" fillId="0" borderId="13" xfId="1" applyNumberFormat="1" applyFont="1" applyBorder="1" applyAlignment="1">
      <alignment horizontal="center" vertical="center"/>
    </xf>
    <xf numFmtId="165" fontId="0" fillId="0" borderId="13" xfId="1" applyNumberFormat="1" applyFont="1" applyBorder="1" applyAlignment="1">
      <alignment horizontal="center" vertical="center"/>
    </xf>
    <xf numFmtId="0" fontId="0" fillId="0" borderId="15" xfId="0" applyBorder="1" applyAlignment="1">
      <alignment horizontal="center" vertical="center"/>
    </xf>
    <xf numFmtId="164" fontId="5" fillId="0" borderId="1" xfId="1" applyNumberFormat="1" applyFont="1" applyBorder="1" applyAlignment="1">
      <alignment horizontal="center" vertical="center"/>
    </xf>
    <xf numFmtId="0" fontId="0" fillId="0" borderId="16" xfId="0" applyBorder="1" applyAlignment="1">
      <alignment horizontal="center" vertical="center"/>
    </xf>
    <xf numFmtId="3" fontId="0" fillId="0" borderId="16" xfId="0" applyNumberFormat="1" applyBorder="1" applyAlignment="1">
      <alignment horizontal="center" vertical="center"/>
    </xf>
    <xf numFmtId="164" fontId="0" fillId="0" borderId="16" xfId="1" applyNumberFormat="1" applyFont="1" applyBorder="1" applyAlignment="1">
      <alignment horizontal="center" vertical="center"/>
    </xf>
    <xf numFmtId="165" fontId="0" fillId="0" borderId="16" xfId="1" applyNumberFormat="1" applyFont="1" applyBorder="1" applyAlignment="1">
      <alignment horizontal="center" vertical="center"/>
    </xf>
    <xf numFmtId="164" fontId="5" fillId="0" borderId="13" xfId="1" applyNumberFormat="1" applyFont="1" applyBorder="1" applyAlignment="1">
      <alignment horizontal="center" vertical="center"/>
    </xf>
    <xf numFmtId="3" fontId="5" fillId="0" borderId="1" xfId="0" applyNumberFormat="1" applyFont="1" applyBorder="1" applyAlignment="1">
      <alignment horizontal="center" vertical="center"/>
    </xf>
    <xf numFmtId="0" fontId="0" fillId="0" borderId="17" xfId="0" applyBorder="1" applyAlignment="1">
      <alignment horizontal="center" vertical="center"/>
    </xf>
    <xf numFmtId="3" fontId="0" fillId="0" borderId="18" xfId="0" applyNumberFormat="1" applyBorder="1" applyAlignment="1">
      <alignment horizontal="center" vertical="center"/>
    </xf>
    <xf numFmtId="0" fontId="2" fillId="3" borderId="11" xfId="0" applyFont="1" applyFill="1" applyBorder="1" applyAlignment="1">
      <alignment horizontal="center" vertical="center"/>
    </xf>
    <xf numFmtId="3" fontId="0" fillId="4" borderId="11" xfId="0" applyNumberFormat="1" applyFill="1" applyBorder="1" applyAlignment="1">
      <alignment horizontal="center" vertical="center"/>
    </xf>
    <xf numFmtId="0" fontId="2" fillId="3" borderId="19"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6" xfId="0" applyFont="1" applyFill="1" applyBorder="1" applyAlignment="1">
      <alignment horizontal="center" vertical="center" wrapText="1"/>
    </xf>
    <xf numFmtId="0" fontId="2" fillId="3" borderId="20" xfId="0" applyFont="1" applyFill="1" applyBorder="1" applyAlignment="1">
      <alignment horizontal="center" vertical="center"/>
    </xf>
    <xf numFmtId="0" fontId="0" fillId="0" borderId="21" xfId="0" applyBorder="1" applyAlignment="1">
      <alignment horizontal="center" vertical="center"/>
    </xf>
    <xf numFmtId="166" fontId="0" fillId="0" borderId="22" xfId="0" applyNumberFormat="1" applyBorder="1" applyAlignment="1">
      <alignment horizontal="center" vertical="center"/>
    </xf>
    <xf numFmtId="0" fontId="6" fillId="0" borderId="21" xfId="2" applyBorder="1" applyAlignment="1">
      <alignment horizontal="center"/>
    </xf>
    <xf numFmtId="0" fontId="0" fillId="0" borderId="23" xfId="0" applyBorder="1" applyAlignment="1">
      <alignment horizontal="center" vertical="center"/>
    </xf>
    <xf numFmtId="0" fontId="0" fillId="4" borderId="24" xfId="0" applyFill="1" applyBorder="1" applyAlignment="1">
      <alignment horizontal="center" vertical="center"/>
    </xf>
    <xf numFmtId="3" fontId="0" fillId="4" borderId="13" xfId="0" applyNumberFormat="1" applyFill="1" applyBorder="1" applyAlignment="1">
      <alignment horizontal="center" vertical="center"/>
    </xf>
    <xf numFmtId="164" fontId="0" fillId="4" borderId="13" xfId="1" applyNumberFormat="1" applyFont="1" applyFill="1" applyBorder="1" applyAlignment="1">
      <alignment horizontal="center" vertical="center"/>
    </xf>
    <xf numFmtId="9" fontId="0" fillId="4" borderId="13" xfId="1" applyFont="1" applyFill="1" applyBorder="1" applyAlignment="1">
      <alignment horizontal="center" vertical="center"/>
    </xf>
    <xf numFmtId="165" fontId="0" fillId="4" borderId="13" xfId="0" applyNumberFormat="1" applyFill="1" applyBorder="1" applyAlignment="1">
      <alignment horizontal="center" vertical="center"/>
    </xf>
    <xf numFmtId="0" fontId="0" fillId="0" borderId="3" xfId="0" applyBorder="1"/>
    <xf numFmtId="0" fontId="5" fillId="0" borderId="3" xfId="0" applyFont="1" applyBorder="1" applyAlignment="1">
      <alignment horizontal="center" vertical="center"/>
    </xf>
    <xf numFmtId="0" fontId="0" fillId="0" borderId="3" xfId="0" applyBorder="1" applyAlignment="1">
      <alignment horizontal="center"/>
    </xf>
    <xf numFmtId="0" fontId="4" fillId="0" borderId="11" xfId="0" applyFont="1" applyBorder="1"/>
    <xf numFmtId="165" fontId="0" fillId="0" borderId="22" xfId="1" applyNumberFormat="1" applyFont="1" applyBorder="1" applyAlignment="1">
      <alignment horizontal="center" vertical="center"/>
    </xf>
    <xf numFmtId="0" fontId="0" fillId="0" borderId="24" xfId="0" applyBorder="1" applyAlignment="1">
      <alignment horizontal="center" vertical="center"/>
    </xf>
    <xf numFmtId="165" fontId="0" fillId="0" borderId="25" xfId="1" applyNumberFormat="1" applyFont="1" applyBorder="1" applyAlignment="1">
      <alignment horizontal="center" vertical="center"/>
    </xf>
    <xf numFmtId="0" fontId="5" fillId="0" borderId="19" xfId="0" applyFont="1" applyBorder="1" applyAlignment="1">
      <alignment horizontal="center" vertical="center"/>
    </xf>
    <xf numFmtId="165" fontId="0" fillId="0" borderId="20" xfId="1" applyNumberFormat="1" applyFont="1" applyBorder="1" applyAlignment="1">
      <alignment horizontal="center" vertical="center"/>
    </xf>
    <xf numFmtId="0" fontId="5" fillId="0" borderId="21" xfId="0" applyFont="1" applyBorder="1" applyAlignment="1">
      <alignment horizontal="center" vertical="center"/>
    </xf>
    <xf numFmtId="0" fontId="0" fillId="0" borderId="24" xfId="0" applyBorder="1" applyAlignment="1">
      <alignment horizontal="center"/>
    </xf>
    <xf numFmtId="0" fontId="5" fillId="0" borderId="26" xfId="0" applyFont="1" applyBorder="1" applyAlignment="1">
      <alignment horizontal="center" vertical="center"/>
    </xf>
    <xf numFmtId="165" fontId="0" fillId="0" borderId="27" xfId="1" applyNumberFormat="1" applyFont="1" applyBorder="1" applyAlignment="1">
      <alignment horizontal="center" vertical="center"/>
    </xf>
    <xf numFmtId="0" fontId="0" fillId="0" borderId="21" xfId="0" applyBorder="1" applyAlignment="1">
      <alignment horizontal="center"/>
    </xf>
    <xf numFmtId="0" fontId="0" fillId="0" borderId="22" xfId="0" applyBorder="1"/>
    <xf numFmtId="0" fontId="0" fillId="4" borderId="13" xfId="0" applyFill="1" applyBorder="1" applyAlignment="1">
      <alignment horizontal="center" vertical="center"/>
    </xf>
    <xf numFmtId="164" fontId="0" fillId="4" borderId="13" xfId="0" applyNumberFormat="1" applyFill="1" applyBorder="1" applyAlignment="1">
      <alignment horizontal="center" vertical="center"/>
    </xf>
    <xf numFmtId="0" fontId="0" fillId="4" borderId="25" xfId="0" applyFill="1" applyBorder="1" applyAlignment="1">
      <alignment horizontal="center" vertical="center"/>
    </xf>
    <xf numFmtId="3" fontId="0" fillId="0" borderId="2" xfId="8" applyNumberFormat="1" applyFont="1" applyBorder="1" applyAlignment="1">
      <alignment horizontal="center" vertical="center"/>
    </xf>
    <xf numFmtId="3" fontId="0" fillId="0" borderId="12" xfId="0" applyNumberFormat="1" applyBorder="1" applyAlignment="1">
      <alignment horizontal="center" vertical="center"/>
    </xf>
    <xf numFmtId="164" fontId="0" fillId="0" borderId="12" xfId="1" applyNumberFormat="1" applyFont="1" applyBorder="1" applyAlignment="1">
      <alignment horizontal="center" vertical="center"/>
    </xf>
    <xf numFmtId="165" fontId="0" fillId="0" borderId="12" xfId="1" applyNumberFormat="1" applyFont="1" applyBorder="1" applyAlignment="1">
      <alignment horizontal="center" vertical="center"/>
    </xf>
    <xf numFmtId="165" fontId="0" fillId="0" borderId="29" xfId="1" applyNumberFormat="1" applyFont="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3" fontId="0" fillId="4" borderId="31" xfId="0" applyNumberFormat="1" applyFill="1" applyBorder="1" applyAlignment="1">
      <alignment horizontal="center" vertical="center"/>
    </xf>
    <xf numFmtId="164" fontId="0" fillId="4" borderId="31" xfId="1" applyNumberFormat="1" applyFont="1" applyFill="1" applyBorder="1" applyAlignment="1">
      <alignment horizontal="center" vertical="center"/>
    </xf>
    <xf numFmtId="164" fontId="0" fillId="4" borderId="31" xfId="0" applyNumberFormat="1" applyFill="1" applyBorder="1" applyAlignment="1">
      <alignment horizontal="center" vertical="center"/>
    </xf>
    <xf numFmtId="165" fontId="0" fillId="4" borderId="31" xfId="0" applyNumberFormat="1" applyFill="1" applyBorder="1" applyAlignment="1">
      <alignment horizontal="center" vertical="center"/>
    </xf>
    <xf numFmtId="0" fontId="0" fillId="4" borderId="32" xfId="0" applyFill="1" applyBorder="1" applyAlignment="1">
      <alignment horizontal="center" vertical="center"/>
    </xf>
    <xf numFmtId="0" fontId="0" fillId="0" borderId="33" xfId="0" applyBorder="1" applyAlignment="1">
      <alignment horizontal="center" vertical="center"/>
    </xf>
    <xf numFmtId="3" fontId="5" fillId="0" borderId="16" xfId="0" applyNumberFormat="1" applyFont="1" applyBorder="1" applyAlignment="1">
      <alignment horizontal="center" vertical="center"/>
    </xf>
    <xf numFmtId="164" fontId="5" fillId="0" borderId="16" xfId="1" applyNumberFormat="1" applyFont="1" applyBorder="1" applyAlignment="1">
      <alignment horizontal="center" vertical="center"/>
    </xf>
    <xf numFmtId="3" fontId="5" fillId="0" borderId="13" xfId="0" applyNumberFormat="1" applyFont="1" applyBorder="1" applyAlignment="1">
      <alignment horizontal="center" vertical="center"/>
    </xf>
    <xf numFmtId="0" fontId="0" fillId="0" borderId="13" xfId="0" applyBorder="1"/>
    <xf numFmtId="0" fontId="0" fillId="0" borderId="25" xfId="0" applyBorder="1"/>
    <xf numFmtId="0" fontId="0" fillId="0" borderId="28" xfId="0" applyBorder="1" applyAlignment="1">
      <alignment horizontal="center" vertical="center"/>
    </xf>
    <xf numFmtId="0" fontId="0" fillId="0" borderId="12" xfId="0" applyBorder="1" applyAlignment="1">
      <alignment horizontal="center" vertical="center"/>
    </xf>
    <xf numFmtId="10" fontId="0" fillId="0" borderId="12" xfId="1" applyNumberFormat="1" applyFont="1" applyBorder="1" applyAlignment="1">
      <alignment horizontal="center" vertical="center"/>
    </xf>
    <xf numFmtId="2" fontId="0" fillId="0" borderId="12" xfId="1" applyNumberFormat="1" applyFont="1" applyBorder="1" applyAlignment="1">
      <alignment horizontal="center" vertical="center"/>
    </xf>
    <xf numFmtId="166" fontId="0" fillId="0" borderId="29" xfId="0" applyNumberFormat="1" applyBorder="1" applyAlignment="1">
      <alignment horizontal="center" vertical="center"/>
    </xf>
    <xf numFmtId="0" fontId="0" fillId="4" borderId="34" xfId="0" applyFill="1" applyBorder="1" applyAlignment="1">
      <alignment horizontal="center" vertical="center"/>
    </xf>
    <xf numFmtId="3" fontId="0" fillId="4" borderId="14" xfId="0" applyNumberFormat="1" applyFill="1" applyBorder="1" applyAlignment="1">
      <alignment horizontal="center" vertical="center"/>
    </xf>
    <xf numFmtId="164" fontId="0" fillId="4" borderId="14" xfId="1" applyNumberFormat="1" applyFont="1" applyFill="1" applyBorder="1" applyAlignment="1">
      <alignment horizontal="center" vertical="center"/>
    </xf>
    <xf numFmtId="9" fontId="0" fillId="4" borderId="14" xfId="1" applyFont="1" applyFill="1" applyBorder="1" applyAlignment="1">
      <alignment horizontal="center" vertical="center"/>
    </xf>
    <xf numFmtId="165" fontId="0" fillId="5" borderId="14" xfId="1" applyNumberFormat="1" applyFont="1" applyFill="1" applyBorder="1" applyAlignment="1">
      <alignment horizontal="center" vertical="center"/>
    </xf>
    <xf numFmtId="2" fontId="0" fillId="4" borderId="35" xfId="0" applyNumberFormat="1" applyFill="1" applyBorder="1" applyAlignment="1">
      <alignment horizontal="center" vertical="center"/>
    </xf>
    <xf numFmtId="3" fontId="0" fillId="0" borderId="4" xfId="0" applyNumberFormat="1" applyFill="1" applyBorder="1" applyAlignment="1">
      <alignment horizontal="center" vertical="center"/>
    </xf>
    <xf numFmtId="0" fontId="17" fillId="0" borderId="0" xfId="0" applyFont="1"/>
    <xf numFmtId="0" fontId="5" fillId="0" borderId="37" xfId="0" applyFont="1" applyBorder="1" applyAlignment="1">
      <alignment horizontal="center" vertical="center"/>
    </xf>
    <xf numFmtId="0" fontId="0" fillId="0" borderId="38" xfId="0" applyBorder="1" applyAlignment="1">
      <alignment horizontal="center" vertical="center"/>
    </xf>
    <xf numFmtId="3" fontId="0" fillId="0" borderId="38" xfId="0" applyNumberFormat="1" applyBorder="1" applyAlignment="1">
      <alignment horizontal="center" vertical="center"/>
    </xf>
    <xf numFmtId="164" fontId="0" fillId="0" borderId="38" xfId="1" applyNumberFormat="1" applyFont="1" applyBorder="1" applyAlignment="1">
      <alignment horizontal="center" vertical="center"/>
    </xf>
    <xf numFmtId="165" fontId="0" fillId="0" borderId="4" xfId="1" applyNumberFormat="1" applyFont="1" applyBorder="1" applyAlignment="1">
      <alignment horizontal="center" vertical="center"/>
    </xf>
    <xf numFmtId="165" fontId="0" fillId="0" borderId="38" xfId="1" applyNumberFormat="1" applyFont="1" applyBorder="1" applyAlignment="1">
      <alignment horizontal="center" vertical="center"/>
    </xf>
    <xf numFmtId="165" fontId="0" fillId="0" borderId="39" xfId="1" applyNumberFormat="1" applyFont="1" applyBorder="1" applyAlignment="1">
      <alignment horizontal="center" vertical="center"/>
    </xf>
    <xf numFmtId="0" fontId="0" fillId="0" borderId="30" xfId="0" applyBorder="1" applyAlignment="1">
      <alignment horizontal="center"/>
    </xf>
    <xf numFmtId="0" fontId="0" fillId="0" borderId="40" xfId="0" applyBorder="1" applyAlignment="1">
      <alignment horizontal="center" vertical="center"/>
    </xf>
    <xf numFmtId="3" fontId="0" fillId="0" borderId="31" xfId="0" applyNumberFormat="1" applyBorder="1" applyAlignment="1">
      <alignment horizontal="center" vertical="center"/>
    </xf>
    <xf numFmtId="164" fontId="5" fillId="0" borderId="31" xfId="1" applyNumberFormat="1" applyFont="1" applyBorder="1" applyAlignment="1">
      <alignment horizontal="center" vertical="center"/>
    </xf>
    <xf numFmtId="164" fontId="0" fillId="0" borderId="31" xfId="1" applyNumberFormat="1" applyFont="1" applyBorder="1" applyAlignment="1">
      <alignment horizontal="center" vertical="center"/>
    </xf>
    <xf numFmtId="165" fontId="0" fillId="0" borderId="31" xfId="1" applyNumberFormat="1" applyFont="1" applyBorder="1" applyAlignment="1">
      <alignment horizontal="center" vertical="center"/>
    </xf>
    <xf numFmtId="165" fontId="0" fillId="0" borderId="32" xfId="1" applyNumberFormat="1" applyFont="1" applyBorder="1" applyAlignment="1">
      <alignment horizontal="center" vertical="center"/>
    </xf>
    <xf numFmtId="0" fontId="5" fillId="0" borderId="24" xfId="0" applyFont="1" applyBorder="1" applyAlignment="1">
      <alignment horizontal="center" vertical="center"/>
    </xf>
    <xf numFmtId="165" fontId="1" fillId="0" borderId="2" xfId="1" applyNumberFormat="1" applyFont="1" applyBorder="1" applyAlignment="1">
      <alignment horizontal="center" vertical="center"/>
    </xf>
    <xf numFmtId="2" fontId="0" fillId="4" borderId="25" xfId="0" applyNumberFormat="1" applyFill="1" applyBorder="1" applyAlignment="1">
      <alignment horizontal="center" vertical="center"/>
    </xf>
    <xf numFmtId="164" fontId="18" fillId="0" borderId="0" xfId="1" applyNumberFormat="1" applyFont="1" applyBorder="1" applyAlignment="1">
      <alignment horizontal="center" vertical="center"/>
    </xf>
    <xf numFmtId="0" fontId="19" fillId="0" borderId="0" xfId="11"/>
    <xf numFmtId="0" fontId="20" fillId="8" borderId="0" xfId="2" applyFont="1" applyFill="1" applyAlignment="1">
      <alignment horizontal="center" vertical="center"/>
    </xf>
    <xf numFmtId="0" fontId="21" fillId="0" borderId="0" xfId="2" applyFont="1"/>
    <xf numFmtId="0" fontId="21" fillId="0" borderId="19" xfId="2" applyFont="1" applyBorder="1"/>
    <xf numFmtId="0" fontId="21" fillId="0" borderId="16" xfId="2" applyFont="1" applyBorder="1"/>
    <xf numFmtId="0" fontId="21" fillId="0" borderId="20" xfId="2" applyFont="1" applyBorder="1"/>
    <xf numFmtId="0" fontId="21" fillId="0" borderId="21" xfId="2" applyFont="1" applyBorder="1"/>
    <xf numFmtId="0" fontId="21" fillId="0" borderId="2" xfId="2" applyFont="1" applyBorder="1"/>
    <xf numFmtId="0" fontId="21" fillId="0" borderId="22" xfId="2" applyFont="1" applyBorder="1"/>
    <xf numFmtId="0" fontId="21" fillId="0" borderId="28" xfId="2" applyFont="1" applyBorder="1"/>
    <xf numFmtId="0" fontId="21" fillId="0" borderId="12" xfId="2" applyFont="1" applyBorder="1"/>
    <xf numFmtId="0" fontId="21" fillId="0" borderId="29" xfId="2" applyFont="1" applyBorder="1"/>
    <xf numFmtId="0" fontId="22" fillId="0" borderId="21" xfId="2" applyFont="1" applyBorder="1"/>
    <xf numFmtId="0" fontId="22" fillId="0" borderId="2" xfId="2" applyFont="1" applyBorder="1"/>
    <xf numFmtId="0" fontId="22" fillId="0" borderId="28" xfId="2" applyFont="1" applyBorder="1"/>
    <xf numFmtId="0" fontId="22" fillId="0" borderId="12" xfId="2" applyFont="1" applyBorder="1"/>
    <xf numFmtId="0" fontId="22" fillId="0" borderId="19" xfId="2" applyFont="1" applyBorder="1"/>
    <xf numFmtId="0" fontId="22" fillId="0" borderId="16" xfId="2" applyFont="1" applyBorder="1"/>
    <xf numFmtId="0" fontId="6" fillId="0" borderId="16" xfId="2" applyBorder="1"/>
    <xf numFmtId="0" fontId="6" fillId="0" borderId="20" xfId="2" applyBorder="1"/>
    <xf numFmtId="0" fontId="6" fillId="0" borderId="2" xfId="2" applyBorder="1"/>
    <xf numFmtId="0" fontId="6" fillId="0" borderId="22" xfId="2" applyBorder="1"/>
    <xf numFmtId="0" fontId="22" fillId="0" borderId="24" xfId="2" applyFont="1" applyBorder="1"/>
    <xf numFmtId="0" fontId="22" fillId="0" borderId="13" xfId="2" applyFont="1" applyBorder="1"/>
    <xf numFmtId="0" fontId="6" fillId="0" borderId="13" xfId="2" applyBorder="1"/>
    <xf numFmtId="0" fontId="6" fillId="0" borderId="25" xfId="2" applyBorder="1"/>
    <xf numFmtId="0" fontId="5" fillId="0" borderId="13" xfId="2" applyFont="1" applyBorder="1" applyAlignment="1">
      <alignment horizontal="center"/>
    </xf>
    <xf numFmtId="0" fontId="24" fillId="0" borderId="41" xfId="12" applyFont="1" applyBorder="1"/>
    <xf numFmtId="0" fontId="24" fillId="0" borderId="41" xfId="12" applyFont="1" applyBorder="1" applyAlignment="1">
      <alignment horizontal="center" vertical="center"/>
    </xf>
    <xf numFmtId="0" fontId="24" fillId="9" borderId="41" xfId="12" applyFont="1" applyFill="1" applyBorder="1" applyAlignment="1">
      <alignment horizontal="center" vertical="center"/>
    </xf>
    <xf numFmtId="0" fontId="25" fillId="0" borderId="41" xfId="12" applyFont="1" applyBorder="1" applyAlignment="1">
      <alignment horizontal="center" vertical="center"/>
    </xf>
    <xf numFmtId="0" fontId="23" fillId="0" borderId="0" xfId="12"/>
    <xf numFmtId="0" fontId="25" fillId="0" borderId="42" xfId="12" applyFont="1" applyBorder="1"/>
    <xf numFmtId="0" fontId="25" fillId="0" borderId="43" xfId="12" applyFont="1" applyBorder="1"/>
    <xf numFmtId="0" fontId="26" fillId="0" borderId="0" xfId="12" applyFont="1" applyAlignment="1">
      <alignment wrapText="1"/>
    </xf>
    <xf numFmtId="0" fontId="26" fillId="0" borderId="19" xfId="12" applyFont="1" applyBorder="1"/>
    <xf numFmtId="0" fontId="25" fillId="0" borderId="16" xfId="12" applyFont="1" applyBorder="1"/>
    <xf numFmtId="0" fontId="25" fillId="0" borderId="20" xfId="12" applyFont="1" applyBorder="1"/>
    <xf numFmtId="0" fontId="26" fillId="0" borderId="21" xfId="12" applyFont="1" applyBorder="1"/>
    <xf numFmtId="0" fontId="25" fillId="0" borderId="2" xfId="12" applyFont="1" applyBorder="1"/>
    <xf numFmtId="0" fontId="25" fillId="0" borderId="22" xfId="12" applyFont="1" applyBorder="1"/>
    <xf numFmtId="0" fontId="26" fillId="0" borderId="24" xfId="12" applyFont="1" applyBorder="1"/>
    <xf numFmtId="0" fontId="25" fillId="0" borderId="13" xfId="12" applyFont="1" applyBorder="1"/>
    <xf numFmtId="0" fontId="25" fillId="0" borderId="25" xfId="12" applyFont="1" applyBorder="1"/>
    <xf numFmtId="0" fontId="26" fillId="0" borderId="44" xfId="12" applyFont="1" applyBorder="1"/>
    <xf numFmtId="0" fontId="25" fillId="0" borderId="45" xfId="12" applyFont="1" applyBorder="1"/>
    <xf numFmtId="0" fontId="25" fillId="0" borderId="46" xfId="12" applyFont="1" applyBorder="1"/>
    <xf numFmtId="0" fontId="25" fillId="0" borderId="47" xfId="12" applyFont="1" applyBorder="1"/>
    <xf numFmtId="0" fontId="26" fillId="0" borderId="48" xfId="12" applyFont="1" applyBorder="1"/>
    <xf numFmtId="0" fontId="27" fillId="0" borderId="43" xfId="12" applyFont="1" applyBorder="1"/>
    <xf numFmtId="0" fontId="25" fillId="0" borderId="49" xfId="12" applyFont="1" applyBorder="1" applyAlignment="1">
      <alignment wrapText="1"/>
    </xf>
    <xf numFmtId="0" fontId="27" fillId="0" borderId="45" xfId="12" applyFont="1" applyBorder="1"/>
    <xf numFmtId="0" fontId="26" fillId="0" borderId="50" xfId="12" applyFont="1" applyBorder="1"/>
    <xf numFmtId="0" fontId="25" fillId="0" borderId="51" xfId="12" applyFont="1" applyBorder="1"/>
    <xf numFmtId="0" fontId="26" fillId="0" borderId="51" xfId="12" applyFont="1" applyBorder="1" applyAlignment="1">
      <alignment wrapText="1"/>
    </xf>
    <xf numFmtId="0" fontId="26" fillId="0" borderId="46" xfId="12" applyFont="1" applyBorder="1" applyAlignment="1">
      <alignment wrapText="1"/>
    </xf>
    <xf numFmtId="0" fontId="28" fillId="0" borderId="48" xfId="12" applyFont="1" applyBorder="1"/>
    <xf numFmtId="0" fontId="28" fillId="0" borderId="46" xfId="12" applyFont="1" applyBorder="1"/>
    <xf numFmtId="3" fontId="28" fillId="0" borderId="46" xfId="12" applyNumberFormat="1" applyFont="1" applyBorder="1" applyAlignment="1">
      <alignment wrapText="1"/>
    </xf>
    <xf numFmtId="0" fontId="28" fillId="0" borderId="46" xfId="12" applyFont="1" applyBorder="1" applyAlignment="1">
      <alignment wrapText="1"/>
    </xf>
    <xf numFmtId="3" fontId="26" fillId="0" borderId="46" xfId="12" applyNumberFormat="1" applyFont="1" applyBorder="1" applyAlignment="1">
      <alignment wrapText="1"/>
    </xf>
    <xf numFmtId="1" fontId="26" fillId="0" borderId="46" xfId="12" applyNumberFormat="1" applyFont="1" applyBorder="1" applyAlignment="1">
      <alignment wrapText="1"/>
    </xf>
    <xf numFmtId="0" fontId="25" fillId="0" borderId="46" xfId="12" applyFont="1" applyBorder="1" applyAlignment="1">
      <alignment horizontal="center" vertical="center"/>
    </xf>
    <xf numFmtId="0" fontId="26" fillId="0" borderId="52" xfId="12" applyFont="1" applyBorder="1"/>
    <xf numFmtId="0" fontId="25" fillId="0" borderId="53" xfId="12" applyFont="1" applyBorder="1"/>
    <xf numFmtId="0" fontId="26" fillId="0" borderId="53" xfId="12" applyFont="1" applyBorder="1" applyAlignment="1">
      <alignment wrapText="1"/>
    </xf>
    <xf numFmtId="9" fontId="29" fillId="0" borderId="0" xfId="1" applyFont="1"/>
    <xf numFmtId="0" fontId="32" fillId="0" borderId="0" xfId="0" applyFont="1"/>
    <xf numFmtId="0" fontId="32" fillId="0" borderId="2" xfId="0" applyFont="1" applyBorder="1"/>
    <xf numFmtId="14" fontId="32" fillId="0" borderId="0" xfId="0" applyNumberFormat="1" applyFont="1"/>
    <xf numFmtId="14" fontId="32" fillId="2" borderId="0" xfId="0" applyNumberFormat="1" applyFont="1" applyFill="1"/>
    <xf numFmtId="3" fontId="32" fillId="0" borderId="0" xfId="0" applyNumberFormat="1" applyFont="1"/>
    <xf numFmtId="3" fontId="32" fillId="0" borderId="2" xfId="0" applyNumberFormat="1" applyFont="1" applyBorder="1"/>
    <xf numFmtId="9" fontId="2" fillId="0" borderId="0" xfId="1" applyFont="1"/>
    <xf numFmtId="0" fontId="21" fillId="0" borderId="3" xfId="2" applyFont="1" applyBorder="1"/>
    <xf numFmtId="0" fontId="34" fillId="0" borderId="0" xfId="0" applyFont="1" applyAlignment="1">
      <alignment horizontal="center" vertical="center"/>
    </xf>
    <xf numFmtId="0" fontId="35" fillId="0" borderId="0" xfId="0" applyFont="1" applyAlignment="1">
      <alignment horizontal="center" vertical="center"/>
    </xf>
    <xf numFmtId="14" fontId="34" fillId="0" borderId="0" xfId="0" applyNumberFormat="1" applyFont="1"/>
    <xf numFmtId="3" fontId="35" fillId="0" borderId="0" xfId="2" applyNumberFormat="1" applyFont="1" applyAlignment="1">
      <alignment horizontal="center" vertical="center"/>
    </xf>
    <xf numFmtId="0" fontId="35" fillId="0" borderId="0" xfId="2" applyFont="1"/>
    <xf numFmtId="9" fontId="35" fillId="0" borderId="0" xfId="1" applyFont="1"/>
    <xf numFmtId="164" fontId="35" fillId="0" borderId="0" xfId="1" applyNumberFormat="1" applyFont="1"/>
    <xf numFmtId="3" fontId="34" fillId="0" borderId="0" xfId="0" applyNumberFormat="1" applyFont="1"/>
    <xf numFmtId="165" fontId="0" fillId="0" borderId="0" xfId="0" applyNumberFormat="1" applyAlignment="1">
      <alignment horizontal="center" vertical="center"/>
    </xf>
    <xf numFmtId="3" fontId="0" fillId="0" borderId="2" xfId="0" applyNumberFormat="1" applyFont="1" applyBorder="1" applyAlignment="1">
      <alignment horizontal="center" vertical="center"/>
    </xf>
    <xf numFmtId="0" fontId="0" fillId="0" borderId="2" xfId="0" applyFont="1" applyBorder="1" applyAlignment="1">
      <alignment horizontal="center" vertical="center"/>
    </xf>
    <xf numFmtId="3" fontId="0" fillId="0" borderId="0" xfId="0" applyNumberFormat="1" applyFont="1" applyAlignment="1">
      <alignment horizontal="center" vertical="center"/>
    </xf>
    <xf numFmtId="0" fontId="12" fillId="0" borderId="0" xfId="0" applyFont="1" applyAlignment="1">
      <alignment horizontal="left"/>
    </xf>
    <xf numFmtId="4" fontId="0" fillId="0" borderId="2" xfId="0" applyNumberFormat="1" applyBorder="1" applyAlignment="1">
      <alignment horizontal="center" vertical="center"/>
    </xf>
    <xf numFmtId="0" fontId="2" fillId="10" borderId="2" xfId="0" applyFont="1" applyFill="1" applyBorder="1" applyAlignment="1">
      <alignment horizontal="center" vertical="center"/>
    </xf>
    <xf numFmtId="3" fontId="0" fillId="0" borderId="0" xfId="0" applyNumberFormat="1"/>
    <xf numFmtId="167" fontId="21" fillId="0" borderId="13" xfId="2" applyNumberFormat="1" applyFont="1" applyBorder="1"/>
    <xf numFmtId="167" fontId="21" fillId="0" borderId="1" xfId="2" applyNumberFormat="1" applyFont="1" applyBorder="1"/>
    <xf numFmtId="0" fontId="17" fillId="0" borderId="2" xfId="0" applyFont="1" applyBorder="1"/>
    <xf numFmtId="0" fontId="22" fillId="0" borderId="2" xfId="0" applyFont="1" applyBorder="1"/>
    <xf numFmtId="14" fontId="17" fillId="0" borderId="2" xfId="0" applyNumberFormat="1" applyFont="1" applyBorder="1"/>
    <xf numFmtId="3" fontId="22" fillId="0" borderId="2" xfId="0" applyNumberFormat="1" applyFont="1" applyBorder="1"/>
    <xf numFmtId="3" fontId="17" fillId="0" borderId="2" xfId="0" applyNumberFormat="1" applyFont="1" applyBorder="1"/>
    <xf numFmtId="14" fontId="17" fillId="2" borderId="2" xfId="0" applyNumberFormat="1" applyFont="1" applyFill="1" applyBorder="1"/>
    <xf numFmtId="3" fontId="37" fillId="0" borderId="2" xfId="0" applyNumberFormat="1" applyFont="1" applyBorder="1"/>
    <xf numFmtId="9" fontId="17" fillId="0" borderId="0" xfId="1" applyFont="1"/>
    <xf numFmtId="0" fontId="13" fillId="0" borderId="2" xfId="0" applyFont="1" applyBorder="1"/>
    <xf numFmtId="3" fontId="13" fillId="0" borderId="2" xfId="0" applyNumberFormat="1" applyFont="1" applyBorder="1"/>
    <xf numFmtId="14" fontId="0" fillId="0" borderId="2" xfId="0" applyNumberFormat="1" applyBorder="1"/>
    <xf numFmtId="14" fontId="0" fillId="2" borderId="2" xfId="0" applyNumberFormat="1" applyFill="1" applyBorder="1"/>
    <xf numFmtId="3" fontId="38" fillId="0" borderId="2" xfId="0" applyNumberFormat="1" applyFont="1" applyBorder="1"/>
    <xf numFmtId="165" fontId="0" fillId="5" borderId="2" xfId="1" applyNumberFormat="1" applyFont="1" applyFill="1" applyBorder="1" applyAlignment="1">
      <alignment horizontal="center" vertical="center"/>
    </xf>
    <xf numFmtId="2" fontId="0" fillId="5" borderId="2" xfId="1" applyNumberFormat="1" applyFont="1" applyFill="1" applyBorder="1" applyAlignment="1">
      <alignment horizontal="center" vertical="center"/>
    </xf>
    <xf numFmtId="166" fontId="0" fillId="5" borderId="2" xfId="0" applyNumberFormat="1" applyFill="1" applyBorder="1" applyAlignment="1">
      <alignment horizontal="center" vertical="center"/>
    </xf>
    <xf numFmtId="164"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9" fontId="17" fillId="0" borderId="0" xfId="1" applyNumberFormat="1" applyFont="1"/>
    <xf numFmtId="9" fontId="17" fillId="0" borderId="0" xfId="0" applyNumberFormat="1" applyFont="1"/>
    <xf numFmtId="0" fontId="13" fillId="0" borderId="2" xfId="0" applyFont="1" applyBorder="1" applyAlignment="1">
      <alignment horizontal="center" vertical="center"/>
    </xf>
    <xf numFmtId="0" fontId="20" fillId="8" borderId="18" xfId="2" applyFont="1" applyFill="1" applyBorder="1" applyAlignment="1">
      <alignment horizontal="center" vertical="center"/>
    </xf>
    <xf numFmtId="164" fontId="36" fillId="11" borderId="0" xfId="1" applyNumberFormat="1" applyFont="1" applyFill="1"/>
    <xf numFmtId="0" fontId="6" fillId="0" borderId="2" xfId="2" applyBorder="1" applyAlignment="1">
      <alignment horizontal="center" vertical="center"/>
    </xf>
    <xf numFmtId="9" fontId="0" fillId="0" borderId="2" xfId="1" applyNumberFormat="1" applyFont="1" applyBorder="1" applyAlignment="1">
      <alignment horizontal="center" vertical="center"/>
    </xf>
    <xf numFmtId="10" fontId="39" fillId="0" borderId="0" xfId="0" applyNumberFormat="1" applyFont="1" applyAlignment="1">
      <alignment horizontal="center" vertical="center" readingOrder="1"/>
    </xf>
    <xf numFmtId="0" fontId="40" fillId="12" borderId="54" xfId="0" applyFont="1" applyFill="1" applyBorder="1" applyAlignment="1" applyProtection="1">
      <alignment horizontal="left" vertical="center"/>
      <protection hidden="1"/>
    </xf>
    <xf numFmtId="0" fontId="40" fillId="12" borderId="0" xfId="0" applyFont="1" applyFill="1" applyAlignment="1" applyProtection="1">
      <alignment horizontal="left" vertical="center"/>
      <protection hidden="1"/>
    </xf>
    <xf numFmtId="0" fontId="6" fillId="6" borderId="2" xfId="2" applyFill="1" applyBorder="1" applyAlignment="1">
      <alignment horizontal="center" vertical="center"/>
    </xf>
    <xf numFmtId="0" fontId="6" fillId="7" borderId="2" xfId="2" applyFill="1" applyBorder="1" applyAlignment="1">
      <alignment horizontal="center" vertical="center"/>
    </xf>
    <xf numFmtId="0" fontId="2" fillId="7" borderId="0" xfId="0" applyFont="1" applyFill="1" applyAlignment="1">
      <alignment horizontal="center"/>
    </xf>
    <xf numFmtId="0" fontId="2" fillId="3" borderId="0" xfId="0" applyFont="1" applyFill="1" applyBorder="1" applyAlignment="1">
      <alignment horizontal="center" vertical="center"/>
    </xf>
    <xf numFmtId="168" fontId="0" fillId="0" borderId="0" xfId="8" applyNumberFormat="1" applyFont="1"/>
    <xf numFmtId="168" fontId="0" fillId="6" borderId="8" xfId="8" applyNumberFormat="1" applyFont="1" applyFill="1" applyBorder="1"/>
    <xf numFmtId="0" fontId="2" fillId="13" borderId="2" xfId="0" applyFont="1" applyFill="1" applyBorder="1" applyAlignment="1">
      <alignment horizontal="center" vertical="center"/>
    </xf>
    <xf numFmtId="2" fontId="0" fillId="0" borderId="0" xfId="1" applyNumberFormat="1" applyFont="1"/>
    <xf numFmtId="2" fontId="0" fillId="0" borderId="0" xfId="0" applyNumberFormat="1" applyAlignment="1">
      <alignment horizontal="center" vertical="center"/>
    </xf>
    <xf numFmtId="0" fontId="0" fillId="0" borderId="55" xfId="0" applyBorder="1" applyAlignment="1">
      <alignment horizontal="center" vertical="center"/>
    </xf>
    <xf numFmtId="0" fontId="0" fillId="0" borderId="4" xfId="0" applyBorder="1" applyAlignment="1">
      <alignment horizontal="center" vertical="center"/>
    </xf>
    <xf numFmtId="165" fontId="0" fillId="0" borderId="56" xfId="1" applyNumberFormat="1" applyFont="1" applyBorder="1" applyAlignment="1">
      <alignment horizontal="center" vertical="center"/>
    </xf>
    <xf numFmtId="3" fontId="41" fillId="0" borderId="0" xfId="2" applyNumberFormat="1" applyFont="1" applyFill="1" applyAlignment="1">
      <alignment horizontal="center" vertical="center"/>
    </xf>
    <xf numFmtId="3" fontId="41" fillId="0" borderId="0" xfId="2" applyNumberFormat="1" applyFont="1" applyFill="1" applyBorder="1" applyAlignment="1">
      <alignment horizontal="center" vertical="center"/>
    </xf>
    <xf numFmtId="2" fontId="0" fillId="0" borderId="2" xfId="0" applyNumberFormat="1" applyBorder="1" applyAlignment="1">
      <alignment horizontal="center" vertical="center"/>
    </xf>
    <xf numFmtId="165" fontId="0" fillId="0" borderId="2" xfId="0" applyNumberFormat="1" applyBorder="1" applyAlignment="1">
      <alignment horizontal="center" vertical="center"/>
    </xf>
    <xf numFmtId="0" fontId="2" fillId="0" borderId="2" xfId="0" applyFont="1" applyBorder="1" applyAlignment="1">
      <alignment horizontal="center"/>
    </xf>
    <xf numFmtId="0" fontId="8" fillId="2" borderId="2" xfId="0" applyFont="1" applyFill="1" applyBorder="1" applyAlignment="1">
      <alignment horizontal="center"/>
    </xf>
    <xf numFmtId="0" fontId="8" fillId="2" borderId="10" xfId="0" applyFont="1" applyFill="1" applyBorder="1" applyAlignment="1">
      <alignment horizontal="center"/>
    </xf>
    <xf numFmtId="0" fontId="8" fillId="2" borderId="0" xfId="0" applyFont="1" applyFill="1" applyBorder="1" applyAlignment="1">
      <alignment horizontal="center"/>
    </xf>
    <xf numFmtId="0" fontId="8" fillId="2" borderId="3" xfId="0" applyFont="1" applyFill="1" applyBorder="1" applyAlignment="1">
      <alignment horizontal="center"/>
    </xf>
    <xf numFmtId="0" fontId="8" fillId="2" borderId="36" xfId="0" applyFont="1" applyFill="1" applyBorder="1" applyAlignment="1">
      <alignment horizontal="center"/>
    </xf>
    <xf numFmtId="0" fontId="8" fillId="2" borderId="11" xfId="0" applyFont="1" applyFill="1" applyBorder="1" applyAlignment="1">
      <alignment horizontal="center"/>
    </xf>
    <xf numFmtId="0" fontId="8" fillId="2" borderId="19" xfId="0" applyFont="1" applyFill="1" applyBorder="1" applyAlignment="1">
      <alignment horizontal="center"/>
    </xf>
    <xf numFmtId="0" fontId="8" fillId="2" borderId="16" xfId="0" applyFont="1" applyFill="1" applyBorder="1" applyAlignment="1">
      <alignment horizontal="center"/>
    </xf>
    <xf numFmtId="0" fontId="8" fillId="2" borderId="20" xfId="0" applyFont="1"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horizontal="left" vertical="center"/>
    </xf>
    <xf numFmtId="0" fontId="21" fillId="0" borderId="2" xfId="2" applyFont="1" applyBorder="1" applyAlignment="1">
      <alignment horizontal="center" vertical="center" wrapText="1"/>
    </xf>
    <xf numFmtId="0" fontId="6" fillId="0" borderId="2" xfId="2" applyBorder="1" applyAlignment="1">
      <alignment horizontal="center" vertical="center" wrapText="1"/>
    </xf>
    <xf numFmtId="0" fontId="6" fillId="0" borderId="2" xfId="2" applyBorder="1" applyAlignment="1">
      <alignment horizontal="center" vertical="center"/>
    </xf>
    <xf numFmtId="0" fontId="21" fillId="0" borderId="12" xfId="2" applyFont="1" applyBorder="1" applyAlignment="1">
      <alignment horizontal="center" vertical="center" wrapText="1"/>
    </xf>
    <xf numFmtId="0" fontId="22" fillId="0" borderId="16" xfId="2" applyFont="1" applyBorder="1" applyAlignment="1">
      <alignment horizontal="left" vertical="center" wrapText="1"/>
    </xf>
    <xf numFmtId="0" fontId="22" fillId="0" borderId="2" xfId="2" applyFont="1" applyBorder="1" applyAlignment="1">
      <alignment horizontal="left" vertical="center" wrapText="1"/>
    </xf>
    <xf numFmtId="0" fontId="21" fillId="0" borderId="16" xfId="2" applyFont="1" applyBorder="1" applyAlignment="1">
      <alignment horizontal="center" vertical="center" wrapText="1"/>
    </xf>
    <xf numFmtId="0" fontId="21" fillId="0" borderId="2" xfId="2" applyFont="1" applyBorder="1" applyAlignment="1">
      <alignment horizontal="left" vertical="center" wrapText="1"/>
    </xf>
    <xf numFmtId="0" fontId="22" fillId="0" borderId="12" xfId="2" applyFont="1" applyBorder="1" applyAlignment="1">
      <alignment horizontal="left" vertical="center" wrapText="1"/>
    </xf>
    <xf numFmtId="0" fontId="22" fillId="0" borderId="2" xfId="2" applyFont="1" applyBorder="1" applyAlignment="1">
      <alignment horizontal="center" vertical="center"/>
    </xf>
    <xf numFmtId="0" fontId="2" fillId="7" borderId="7" xfId="0" applyFont="1" applyFill="1" applyBorder="1" applyAlignment="1">
      <alignment horizontal="center"/>
    </xf>
    <xf numFmtId="0" fontId="2" fillId="7" borderId="0" xfId="0" applyFont="1" applyFill="1" applyAlignment="1">
      <alignment horizontal="center"/>
    </xf>
    <xf numFmtId="0" fontId="28" fillId="0" borderId="49" xfId="12" applyFont="1" applyBorder="1" applyAlignment="1">
      <alignment horizontal="center" vertical="center" wrapText="1"/>
    </xf>
    <xf numFmtId="0" fontId="27" fillId="0" borderId="43" xfId="12" applyFont="1" applyBorder="1"/>
    <xf numFmtId="0" fontId="27" fillId="0" borderId="45" xfId="12" applyFont="1" applyBorder="1"/>
    <xf numFmtId="0" fontId="25" fillId="0" borderId="49" xfId="12" applyFont="1" applyBorder="1" applyAlignment="1">
      <alignment horizontal="center" vertical="center" wrapText="1"/>
    </xf>
    <xf numFmtId="0" fontId="2" fillId="0" borderId="2" xfId="0" applyFont="1" applyBorder="1" applyAlignment="1">
      <alignment horizontal="center" vertical="center"/>
    </xf>
    <xf numFmtId="0" fontId="5" fillId="0" borderId="0" xfId="0" applyFont="1" applyFill="1"/>
    <xf numFmtId="0" fontId="2" fillId="3" borderId="3" xfId="0" applyFont="1" applyFill="1" applyBorder="1" applyAlignment="1">
      <alignment horizontal="center" vertical="center"/>
    </xf>
    <xf numFmtId="165" fontId="0" fillId="0" borderId="3" xfId="1" applyNumberFormat="1" applyFont="1" applyBorder="1" applyAlignment="1">
      <alignment horizontal="center" vertical="center"/>
    </xf>
    <xf numFmtId="2" fontId="0" fillId="0" borderId="3" xfId="1" applyNumberFormat="1" applyFont="1" applyBorder="1" applyAlignment="1">
      <alignment horizontal="center" vertical="center"/>
    </xf>
    <xf numFmtId="0" fontId="0" fillId="5" borderId="3" xfId="0" applyFill="1" applyBorder="1" applyAlignment="1">
      <alignment horizontal="center" vertical="center"/>
    </xf>
    <xf numFmtId="3" fontId="0" fillId="0" borderId="1" xfId="1" applyNumberFormat="1" applyFont="1" applyFill="1" applyBorder="1" applyAlignment="1">
      <alignment horizontal="center" vertical="center"/>
    </xf>
    <xf numFmtId="166" fontId="0" fillId="0" borderId="1" xfId="0" applyNumberFormat="1" applyBorder="1" applyAlignment="1">
      <alignment horizontal="center" vertical="center"/>
    </xf>
    <xf numFmtId="3" fontId="0" fillId="0" borderId="1" xfId="0" applyNumberFormat="1" applyFont="1" applyBorder="1" applyAlignment="1">
      <alignment horizontal="center" vertical="center"/>
    </xf>
    <xf numFmtId="164" fontId="1" fillId="0" borderId="1" xfId="1" applyNumberFormat="1" applyFont="1" applyBorder="1" applyAlignment="1">
      <alignment horizontal="center" vertical="center"/>
    </xf>
    <xf numFmtId="164" fontId="0" fillId="0" borderId="2" xfId="1" applyNumberFormat="1" applyFont="1" applyBorder="1"/>
    <xf numFmtId="2" fontId="0" fillId="0" borderId="2" xfId="1" applyNumberFormat="1" applyFont="1" applyBorder="1"/>
    <xf numFmtId="9" fontId="0" fillId="0" borderId="2" xfId="1" applyFont="1" applyBorder="1"/>
    <xf numFmtId="2" fontId="0" fillId="5" borderId="2" xfId="0" applyNumberFormat="1" applyFill="1" applyBorder="1" applyAlignment="1">
      <alignment horizontal="center" vertical="center"/>
    </xf>
    <xf numFmtId="165" fontId="0" fillId="5" borderId="2" xfId="0" applyNumberFormat="1" applyFill="1" applyBorder="1" applyAlignment="1">
      <alignment horizontal="center" vertical="center"/>
    </xf>
  </cellXfs>
  <cellStyles count="13">
    <cellStyle name="Comma" xfId="8" builtinId="3"/>
    <cellStyle name="Comma 2" xfId="5" xr:uid="{F3F02A83-4AE3-412F-B8C2-F7B0DAC3A92C}"/>
    <cellStyle name="Hyperlink" xfId="11" builtinId="8"/>
    <cellStyle name="Normal" xfId="0" builtinId="0"/>
    <cellStyle name="Normal 2" xfId="2" xr:uid="{868973BA-7A23-456D-8798-755CA567F771}"/>
    <cellStyle name="Normal 2 2" xfId="7" xr:uid="{58AD88C7-0842-4859-BE80-BA14176E69BA}"/>
    <cellStyle name="Normal 3" xfId="3" xr:uid="{3A99F5B0-617E-4520-84CA-2A8985C85FE8}"/>
    <cellStyle name="Normal 4" xfId="9" xr:uid="{A1F344C9-5F2A-4289-A2CA-AAECBAE0B013}"/>
    <cellStyle name="Normal 5" xfId="12" xr:uid="{0599AA72-89B0-4C12-BBC6-D0995C6F9AC7}"/>
    <cellStyle name="Percent" xfId="1" builtinId="5"/>
    <cellStyle name="Percent 2" xfId="6" xr:uid="{3527B3B1-AF72-434B-AB26-E6E71320E295}"/>
    <cellStyle name="Percent 3" xfId="4" xr:uid="{A4D396C4-F076-4FF8-BCE7-77D1282BF315}"/>
    <cellStyle name="Percent 4" xfId="10" xr:uid="{24DC6D6D-DDC4-48EA-89EC-9229DA507F1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Model 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'Model Fit'!$D$1</c:f>
              <c:strCache>
                <c:ptCount val="1"/>
                <c:pt idx="0">
                  <c:v>Error</c:v>
                </c:pt>
              </c:strCache>
            </c:strRef>
          </c:tx>
          <c:spPr>
            <a:solidFill>
              <a:schemeClr val="accent3"/>
            </a:solidFill>
            <a:ln>
              <a:noFill/>
            </a:ln>
            <a:effectLst/>
          </c:spPr>
          <c:invertIfNegative val="0"/>
          <c:cat>
            <c:numRef>
              <c:f>'Model Fit'!$A$2:$A$806</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'Model Fit'!$D$2:$D$806</c:f>
              <c:numCache>
                <c:formatCode>General</c:formatCode>
                <c:ptCount val="805"/>
                <c:pt idx="0">
                  <c:v>-713.1534901</c:v>
                </c:pt>
                <c:pt idx="1">
                  <c:v>803.8947318999999</c:v>
                </c:pt>
                <c:pt idx="2">
                  <c:v>1045.5028139000001</c:v>
                </c:pt>
                <c:pt idx="3">
                  <c:v>571.25579740000012</c:v>
                </c:pt>
                <c:pt idx="4">
                  <c:v>-909.85972849999962</c:v>
                </c:pt>
                <c:pt idx="5">
                  <c:v>-1212.4819927999997</c:v>
                </c:pt>
                <c:pt idx="6">
                  <c:v>48.64176499999985</c:v>
                </c:pt>
                <c:pt idx="7">
                  <c:v>-161.48397400000022</c:v>
                </c:pt>
                <c:pt idx="8">
                  <c:v>-150.14579999999978</c:v>
                </c:pt>
                <c:pt idx="9">
                  <c:v>-111.00109759999987</c:v>
                </c:pt>
                <c:pt idx="10">
                  <c:v>-701.52147980000018</c:v>
                </c:pt>
                <c:pt idx="11">
                  <c:v>-2095.4404548000002</c:v>
                </c:pt>
                <c:pt idx="12">
                  <c:v>-1049.712548</c:v>
                </c:pt>
                <c:pt idx="13">
                  <c:v>204.66392089999999</c:v>
                </c:pt>
                <c:pt idx="14">
                  <c:v>112.19388759999993</c:v>
                </c:pt>
                <c:pt idx="15">
                  <c:v>368.26309540000011</c:v>
                </c:pt>
                <c:pt idx="16">
                  <c:v>650.90482320000001</c:v>
                </c:pt>
                <c:pt idx="17">
                  <c:v>-294.42612770000005</c:v>
                </c:pt>
                <c:pt idx="18">
                  <c:v>-1265.9806325999998</c:v>
                </c:pt>
                <c:pt idx="19">
                  <c:v>-416.1871927000002</c:v>
                </c:pt>
                <c:pt idx="20">
                  <c:v>231.42107919999989</c:v>
                </c:pt>
                <c:pt idx="21">
                  <c:v>-460.41465799999992</c:v>
                </c:pt>
                <c:pt idx="22">
                  <c:v>-517.0950542999999</c:v>
                </c:pt>
                <c:pt idx="23">
                  <c:v>-441.18353789999992</c:v>
                </c:pt>
                <c:pt idx="24">
                  <c:v>-1770.3933071000001</c:v>
                </c:pt>
                <c:pt idx="25">
                  <c:v>-3171.6590145999999</c:v>
                </c:pt>
                <c:pt idx="26">
                  <c:v>-2122.7664457999999</c:v>
                </c:pt>
                <c:pt idx="27">
                  <c:v>-692.09598460000007</c:v>
                </c:pt>
                <c:pt idx="28">
                  <c:v>-1048.7416311000002</c:v>
                </c:pt>
                <c:pt idx="29">
                  <c:v>-991.13882779999994</c:v>
                </c:pt>
                <c:pt idx="30">
                  <c:v>-884.34376060000022</c:v>
                </c:pt>
                <c:pt idx="31">
                  <c:v>-1755.2051413999998</c:v>
                </c:pt>
                <c:pt idx="32">
                  <c:v>-2892.3505845</c:v>
                </c:pt>
                <c:pt idx="33">
                  <c:v>-1818.1564710000002</c:v>
                </c:pt>
                <c:pt idx="34">
                  <c:v>-349.01913909999985</c:v>
                </c:pt>
                <c:pt idx="35">
                  <c:v>-489.16913350000004</c:v>
                </c:pt>
                <c:pt idx="36">
                  <c:v>-367.19030810000004</c:v>
                </c:pt>
                <c:pt idx="37">
                  <c:v>-301.45178600000008</c:v>
                </c:pt>
                <c:pt idx="38">
                  <c:v>-879.22931160000007</c:v>
                </c:pt>
                <c:pt idx="39">
                  <c:v>-1785.0268456000003</c:v>
                </c:pt>
                <c:pt idx="40">
                  <c:v>-984.48536510000031</c:v>
                </c:pt>
                <c:pt idx="41">
                  <c:v>63.68107289999989</c:v>
                </c:pt>
                <c:pt idx="42">
                  <c:v>-49.563697200000206</c:v>
                </c:pt>
                <c:pt idx="43">
                  <c:v>153.22639489999983</c:v>
                </c:pt>
                <c:pt idx="44">
                  <c:v>922.70958539999992</c:v>
                </c:pt>
                <c:pt idx="45">
                  <c:v>-789.34192590000021</c:v>
                </c:pt>
                <c:pt idx="46">
                  <c:v>-1241.8977064999999</c:v>
                </c:pt>
                <c:pt idx="47">
                  <c:v>-706.82508690000031</c:v>
                </c:pt>
                <c:pt idx="48">
                  <c:v>75.702815699999974</c:v>
                </c:pt>
                <c:pt idx="49">
                  <c:v>115.35855709999987</c:v>
                </c:pt>
                <c:pt idx="50">
                  <c:v>328.84526319999986</c:v>
                </c:pt>
                <c:pt idx="51">
                  <c:v>518.21544489999997</c:v>
                </c:pt>
                <c:pt idx="52">
                  <c:v>-29.929078500000287</c:v>
                </c:pt>
                <c:pt idx="53">
                  <c:v>-877.00836859999981</c:v>
                </c:pt>
                <c:pt idx="54">
                  <c:v>-422.6841843000002</c:v>
                </c:pt>
                <c:pt idx="55">
                  <c:v>170.11464780000006</c:v>
                </c:pt>
                <c:pt idx="56">
                  <c:v>-321.71134260000008</c:v>
                </c:pt>
                <c:pt idx="57">
                  <c:v>-199.34754680000015</c:v>
                </c:pt>
                <c:pt idx="58">
                  <c:v>158.7224326999999</c:v>
                </c:pt>
                <c:pt idx="59">
                  <c:v>-36.26907730000039</c:v>
                </c:pt>
                <c:pt idx="60">
                  <c:v>-1019.0291132999992</c:v>
                </c:pt>
                <c:pt idx="61">
                  <c:v>-624.03052540000044</c:v>
                </c:pt>
                <c:pt idx="62">
                  <c:v>-815.32014549999985</c:v>
                </c:pt>
                <c:pt idx="63">
                  <c:v>-1273.4173633999999</c:v>
                </c:pt>
                <c:pt idx="64">
                  <c:v>-468.24295129999973</c:v>
                </c:pt>
                <c:pt idx="65">
                  <c:v>309.94252899999992</c:v>
                </c:pt>
                <c:pt idx="66">
                  <c:v>245.37956479999957</c:v>
                </c:pt>
                <c:pt idx="67">
                  <c:v>-371.64727690000018</c:v>
                </c:pt>
                <c:pt idx="68">
                  <c:v>-28.057959300000221</c:v>
                </c:pt>
                <c:pt idx="69">
                  <c:v>82.946537499999977</c:v>
                </c:pt>
                <c:pt idx="70">
                  <c:v>-2.5730914999999186</c:v>
                </c:pt>
                <c:pt idx="71">
                  <c:v>344.01279299999987</c:v>
                </c:pt>
                <c:pt idx="72">
                  <c:v>467.82954900000004</c:v>
                </c:pt>
                <c:pt idx="73">
                  <c:v>9.7233060999997178</c:v>
                </c:pt>
                <c:pt idx="74">
                  <c:v>-524.53207349999957</c:v>
                </c:pt>
                <c:pt idx="75">
                  <c:v>-177.30012809999971</c:v>
                </c:pt>
                <c:pt idx="76">
                  <c:v>177.29961780000031</c:v>
                </c:pt>
                <c:pt idx="77">
                  <c:v>-1014.7701991000004</c:v>
                </c:pt>
                <c:pt idx="78">
                  <c:v>-765.65143280000029</c:v>
                </c:pt>
                <c:pt idx="79">
                  <c:v>-248.97529889999987</c:v>
                </c:pt>
                <c:pt idx="80">
                  <c:v>241.25110359999962</c:v>
                </c:pt>
                <c:pt idx="81">
                  <c:v>526.86647079999966</c:v>
                </c:pt>
                <c:pt idx="82">
                  <c:v>-21.930499799999779</c:v>
                </c:pt>
                <c:pt idx="83">
                  <c:v>-581.36025189999964</c:v>
                </c:pt>
                <c:pt idx="84">
                  <c:v>-828.95481139999993</c:v>
                </c:pt>
                <c:pt idx="85">
                  <c:v>-459.83485699999983</c:v>
                </c:pt>
                <c:pt idx="86">
                  <c:v>-87.761062200000197</c:v>
                </c:pt>
                <c:pt idx="87">
                  <c:v>-154.70456699999977</c:v>
                </c:pt>
                <c:pt idx="88">
                  <c:v>763.9852062000009</c:v>
                </c:pt>
                <c:pt idx="89">
                  <c:v>-159.55415569999968</c:v>
                </c:pt>
                <c:pt idx="90">
                  <c:v>-877.24614660000043</c:v>
                </c:pt>
                <c:pt idx="91">
                  <c:v>-660.65413689999968</c:v>
                </c:pt>
                <c:pt idx="92">
                  <c:v>67.808621999999559</c:v>
                </c:pt>
                <c:pt idx="93">
                  <c:v>952.55495109999993</c:v>
                </c:pt>
                <c:pt idx="94">
                  <c:v>1410.9008210000002</c:v>
                </c:pt>
                <c:pt idx="95">
                  <c:v>1836.4731377999997</c:v>
                </c:pt>
                <c:pt idx="96">
                  <c:v>1496.9503259000003</c:v>
                </c:pt>
                <c:pt idx="97">
                  <c:v>301.76866699999982</c:v>
                </c:pt>
                <c:pt idx="98">
                  <c:v>169.4741826999998</c:v>
                </c:pt>
                <c:pt idx="99">
                  <c:v>421.40664649999962</c:v>
                </c:pt>
                <c:pt idx="100">
                  <c:v>205.55515339999965</c:v>
                </c:pt>
                <c:pt idx="101">
                  <c:v>1065.6112826999997</c:v>
                </c:pt>
                <c:pt idx="102">
                  <c:v>1592.5125009000003</c:v>
                </c:pt>
                <c:pt idx="103">
                  <c:v>397.39199100000042</c:v>
                </c:pt>
                <c:pt idx="104">
                  <c:v>-173.01944809999986</c:v>
                </c:pt>
                <c:pt idx="105">
                  <c:v>677.22194639999998</c:v>
                </c:pt>
                <c:pt idx="106">
                  <c:v>495.86736060000021</c:v>
                </c:pt>
                <c:pt idx="107">
                  <c:v>1069.6130647999998</c:v>
                </c:pt>
                <c:pt idx="108">
                  <c:v>1102.9471825000001</c:v>
                </c:pt>
                <c:pt idx="109">
                  <c:v>1831.3565433999993</c:v>
                </c:pt>
                <c:pt idx="110">
                  <c:v>761.35718519999955</c:v>
                </c:pt>
                <c:pt idx="111">
                  <c:v>-45.850524299999961</c:v>
                </c:pt>
                <c:pt idx="112">
                  <c:v>693.17622930000016</c:v>
                </c:pt>
                <c:pt idx="113">
                  <c:v>604.15400739999995</c:v>
                </c:pt>
                <c:pt idx="114">
                  <c:v>1167.4212244</c:v>
                </c:pt>
                <c:pt idx="115">
                  <c:v>1154.9137145000004</c:v>
                </c:pt>
                <c:pt idx="116">
                  <c:v>1917.1707716000001</c:v>
                </c:pt>
                <c:pt idx="117">
                  <c:v>1100.4206868000001</c:v>
                </c:pt>
                <c:pt idx="118">
                  <c:v>-390.37767299999996</c:v>
                </c:pt>
                <c:pt idx="119">
                  <c:v>-740.23492209999995</c:v>
                </c:pt>
                <c:pt idx="120">
                  <c:v>-527.13666650000005</c:v>
                </c:pt>
                <c:pt idx="121">
                  <c:v>95.855666500000098</c:v>
                </c:pt>
                <c:pt idx="122">
                  <c:v>861.64761480000016</c:v>
                </c:pt>
                <c:pt idx="123">
                  <c:v>1352.5438985000001</c:v>
                </c:pt>
                <c:pt idx="124">
                  <c:v>352.66372580000007</c:v>
                </c:pt>
                <c:pt idx="125">
                  <c:v>191.85948340000004</c:v>
                </c:pt>
                <c:pt idx="126">
                  <c:v>37.782536000000164</c:v>
                </c:pt>
                <c:pt idx="127">
                  <c:v>225.51641359999985</c:v>
                </c:pt>
                <c:pt idx="128">
                  <c:v>335.6510744000002</c:v>
                </c:pt>
                <c:pt idx="129">
                  <c:v>362.45823420000033</c:v>
                </c:pt>
                <c:pt idx="130">
                  <c:v>212.17479720000028</c:v>
                </c:pt>
                <c:pt idx="131">
                  <c:v>269.28972460000023</c:v>
                </c:pt>
                <c:pt idx="132">
                  <c:v>401.96858599999996</c:v>
                </c:pt>
                <c:pt idx="133">
                  <c:v>-22.209490100000039</c:v>
                </c:pt>
                <c:pt idx="134">
                  <c:v>207.85727390000011</c:v>
                </c:pt>
                <c:pt idx="135">
                  <c:v>670.1007583999999</c:v>
                </c:pt>
                <c:pt idx="136">
                  <c:v>459.46922189999987</c:v>
                </c:pt>
                <c:pt idx="137">
                  <c:v>747.88567030000013</c:v>
                </c:pt>
                <c:pt idx="138">
                  <c:v>93.285014099999898</c:v>
                </c:pt>
                <c:pt idx="139">
                  <c:v>239.38865239999996</c:v>
                </c:pt>
                <c:pt idx="140">
                  <c:v>159.34474510000018</c:v>
                </c:pt>
                <c:pt idx="141">
                  <c:v>636.73794989999988</c:v>
                </c:pt>
                <c:pt idx="142">
                  <c:v>-7.1050000042305328E-4</c:v>
                </c:pt>
                <c:pt idx="143">
                  <c:v>89.719226100000014</c:v>
                </c:pt>
                <c:pt idx="144">
                  <c:v>712.95692170000075</c:v>
                </c:pt>
                <c:pt idx="145">
                  <c:v>-802.68018940000002</c:v>
                </c:pt>
                <c:pt idx="146">
                  <c:v>309.05744120000008</c:v>
                </c:pt>
                <c:pt idx="147">
                  <c:v>-1026.3831452999998</c:v>
                </c:pt>
                <c:pt idx="148">
                  <c:v>56.857117800000196</c:v>
                </c:pt>
                <c:pt idx="149">
                  <c:v>314.45989839999993</c:v>
                </c:pt>
                <c:pt idx="150">
                  <c:v>34.506816600000093</c:v>
                </c:pt>
                <c:pt idx="151">
                  <c:v>410.33601280000039</c:v>
                </c:pt>
                <c:pt idx="152">
                  <c:v>220.36766280000029</c:v>
                </c:pt>
                <c:pt idx="153">
                  <c:v>70.246717999999873</c:v>
                </c:pt>
                <c:pt idx="154">
                  <c:v>-425.88749569999982</c:v>
                </c:pt>
                <c:pt idx="155">
                  <c:v>-115.08232839999982</c:v>
                </c:pt>
                <c:pt idx="156">
                  <c:v>125.58450270000003</c:v>
                </c:pt>
                <c:pt idx="157">
                  <c:v>-260.3406316999999</c:v>
                </c:pt>
                <c:pt idx="158">
                  <c:v>-646.97200319999956</c:v>
                </c:pt>
                <c:pt idx="159">
                  <c:v>-20.462695100000019</c:v>
                </c:pt>
                <c:pt idx="160">
                  <c:v>-53.609665599999971</c:v>
                </c:pt>
                <c:pt idx="161">
                  <c:v>-451.8678103000002</c:v>
                </c:pt>
                <c:pt idx="162">
                  <c:v>-231.74463900000001</c:v>
                </c:pt>
                <c:pt idx="163">
                  <c:v>-179.01467450000018</c:v>
                </c:pt>
                <c:pt idx="164">
                  <c:v>-448.19972010000038</c:v>
                </c:pt>
                <c:pt idx="165">
                  <c:v>-778.08829080000032</c:v>
                </c:pt>
                <c:pt idx="166">
                  <c:v>-383.00800880000043</c:v>
                </c:pt>
                <c:pt idx="167">
                  <c:v>-779.77618900000016</c:v>
                </c:pt>
                <c:pt idx="168">
                  <c:v>-590.97857609999983</c:v>
                </c:pt>
                <c:pt idx="169">
                  <c:v>-965.58377349999955</c:v>
                </c:pt>
                <c:pt idx="170">
                  <c:v>-264.47183949999999</c:v>
                </c:pt>
                <c:pt idx="171">
                  <c:v>31.835623599999963</c:v>
                </c:pt>
                <c:pt idx="172">
                  <c:v>251.95871580000039</c:v>
                </c:pt>
                <c:pt idx="173">
                  <c:v>116.09205300000031</c:v>
                </c:pt>
                <c:pt idx="174">
                  <c:v>-642.60289730000022</c:v>
                </c:pt>
                <c:pt idx="175">
                  <c:v>-198.01305409999986</c:v>
                </c:pt>
                <c:pt idx="176">
                  <c:v>238.33388699999978</c:v>
                </c:pt>
                <c:pt idx="177">
                  <c:v>544.50630150000006</c:v>
                </c:pt>
                <c:pt idx="178">
                  <c:v>1563.4602900999998</c:v>
                </c:pt>
                <c:pt idx="179">
                  <c:v>1519.5377085</c:v>
                </c:pt>
                <c:pt idx="180">
                  <c:v>1397.4620169</c:v>
                </c:pt>
                <c:pt idx="181">
                  <c:v>-95.712456899999779</c:v>
                </c:pt>
                <c:pt idx="182">
                  <c:v>309.84136970000009</c:v>
                </c:pt>
                <c:pt idx="183">
                  <c:v>567.18646340000032</c:v>
                </c:pt>
                <c:pt idx="184">
                  <c:v>1821.5093995999996</c:v>
                </c:pt>
                <c:pt idx="185">
                  <c:v>-159.22100429999955</c:v>
                </c:pt>
                <c:pt idx="186">
                  <c:v>663.68217460000051</c:v>
                </c:pt>
                <c:pt idx="187">
                  <c:v>-423.66347309999946</c:v>
                </c:pt>
                <c:pt idx="188">
                  <c:v>-285.74618780000037</c:v>
                </c:pt>
                <c:pt idx="189">
                  <c:v>-184.57518820000041</c:v>
                </c:pt>
                <c:pt idx="190">
                  <c:v>725.94943849999981</c:v>
                </c:pt>
                <c:pt idx="191">
                  <c:v>1642.5441307999999</c:v>
                </c:pt>
                <c:pt idx="192">
                  <c:v>467.35043530000075</c:v>
                </c:pt>
                <c:pt idx="193">
                  <c:v>62.462280800000372</c:v>
                </c:pt>
                <c:pt idx="194">
                  <c:v>-610.61595350000061</c:v>
                </c:pt>
                <c:pt idx="195">
                  <c:v>1604.1529955999999</c:v>
                </c:pt>
                <c:pt idx="196">
                  <c:v>2582.271964</c:v>
                </c:pt>
                <c:pt idx="197">
                  <c:v>-1.0136000000784406E-3</c:v>
                </c:pt>
                <c:pt idx="198">
                  <c:v>1768.4340849</c:v>
                </c:pt>
                <c:pt idx="199">
                  <c:v>409.57337970000026</c:v>
                </c:pt>
                <c:pt idx="200">
                  <c:v>-687.61427220000041</c:v>
                </c:pt>
                <c:pt idx="201">
                  <c:v>1083.9842072000001</c:v>
                </c:pt>
                <c:pt idx="202">
                  <c:v>1805.2599573000002</c:v>
                </c:pt>
                <c:pt idx="203">
                  <c:v>813.75471629999993</c:v>
                </c:pt>
                <c:pt idx="204">
                  <c:v>-813.75691329999972</c:v>
                </c:pt>
                <c:pt idx="205">
                  <c:v>1135.7124973</c:v>
                </c:pt>
                <c:pt idx="206">
                  <c:v>329.36077709999972</c:v>
                </c:pt>
                <c:pt idx="207">
                  <c:v>151.15136879999955</c:v>
                </c:pt>
                <c:pt idx="208">
                  <c:v>935.17117150000013</c:v>
                </c:pt>
                <c:pt idx="209">
                  <c:v>1026.8004507000001</c:v>
                </c:pt>
                <c:pt idx="210">
                  <c:v>340.081322</c:v>
                </c:pt>
                <c:pt idx="211">
                  <c:v>556.42692179999995</c:v>
                </c:pt>
                <c:pt idx="212">
                  <c:v>706.44968639999979</c:v>
                </c:pt>
                <c:pt idx="213">
                  <c:v>280.68321389999983</c:v>
                </c:pt>
                <c:pt idx="214">
                  <c:v>812.23200120000001</c:v>
                </c:pt>
                <c:pt idx="215">
                  <c:v>874.52868670000043</c:v>
                </c:pt>
                <c:pt idx="216">
                  <c:v>1040.6158341</c:v>
                </c:pt>
                <c:pt idx="217">
                  <c:v>570.5595715999998</c:v>
                </c:pt>
                <c:pt idx="218">
                  <c:v>388.37069299999985</c:v>
                </c:pt>
                <c:pt idx="219">
                  <c:v>491.09765299999981</c:v>
                </c:pt>
                <c:pt idx="220">
                  <c:v>120.38232669999979</c:v>
                </c:pt>
                <c:pt idx="221">
                  <c:v>675.83694469999955</c:v>
                </c:pt>
                <c:pt idx="222">
                  <c:v>674.59413089999998</c:v>
                </c:pt>
                <c:pt idx="223">
                  <c:v>194.91274489999978</c:v>
                </c:pt>
                <c:pt idx="224">
                  <c:v>-138.05057159999978</c:v>
                </c:pt>
                <c:pt idx="225">
                  <c:v>40.751367400000163</c:v>
                </c:pt>
                <c:pt idx="226">
                  <c:v>243.82088500000009</c:v>
                </c:pt>
                <c:pt idx="227">
                  <c:v>72.901782500000081</c:v>
                </c:pt>
                <c:pt idx="228">
                  <c:v>610.53158540000004</c:v>
                </c:pt>
                <c:pt idx="229">
                  <c:v>807.7318879000004</c:v>
                </c:pt>
                <c:pt idx="230">
                  <c:v>-77.472018899999966</c:v>
                </c:pt>
                <c:pt idx="231">
                  <c:v>-709.14927510000007</c:v>
                </c:pt>
                <c:pt idx="232">
                  <c:v>-430.46699579999995</c:v>
                </c:pt>
                <c:pt idx="233">
                  <c:v>-342.32997990000013</c:v>
                </c:pt>
                <c:pt idx="234">
                  <c:v>-205.7171773</c:v>
                </c:pt>
                <c:pt idx="235">
                  <c:v>227.49201819999962</c:v>
                </c:pt>
                <c:pt idx="236">
                  <c:v>239.67360389999976</c:v>
                </c:pt>
                <c:pt idx="237">
                  <c:v>-196.85563060000004</c:v>
                </c:pt>
                <c:pt idx="238">
                  <c:v>-692.57265999999981</c:v>
                </c:pt>
                <c:pt idx="239">
                  <c:v>-426.61857610000015</c:v>
                </c:pt>
                <c:pt idx="240">
                  <c:v>-60.122663099999954</c:v>
                </c:pt>
                <c:pt idx="241">
                  <c:v>-391.32700279999972</c:v>
                </c:pt>
                <c:pt idx="242">
                  <c:v>254.61310330000015</c:v>
                </c:pt>
                <c:pt idx="243">
                  <c:v>1107.7419307</c:v>
                </c:pt>
                <c:pt idx="244">
                  <c:v>-130.25870359999999</c:v>
                </c:pt>
                <c:pt idx="245">
                  <c:v>-608.03328610000017</c:v>
                </c:pt>
                <c:pt idx="246">
                  <c:v>-250.85411190000013</c:v>
                </c:pt>
                <c:pt idx="247">
                  <c:v>-30.797145</c:v>
                </c:pt>
                <c:pt idx="248">
                  <c:v>-742.05218979999972</c:v>
                </c:pt>
                <c:pt idx="249">
                  <c:v>1298.4031420000001</c:v>
                </c:pt>
                <c:pt idx="250">
                  <c:v>1312.7676668000004</c:v>
                </c:pt>
                <c:pt idx="251">
                  <c:v>353.02113220000001</c:v>
                </c:pt>
                <c:pt idx="252">
                  <c:v>271.09006360000012</c:v>
                </c:pt>
                <c:pt idx="253">
                  <c:v>387.65381230000003</c:v>
                </c:pt>
                <c:pt idx="254">
                  <c:v>916.42759079999996</c:v>
                </c:pt>
                <c:pt idx="255">
                  <c:v>363.9781839999996</c:v>
                </c:pt>
                <c:pt idx="256">
                  <c:v>1061.3259693</c:v>
                </c:pt>
                <c:pt idx="257">
                  <c:v>671.72632700000031</c:v>
                </c:pt>
                <c:pt idx="258">
                  <c:v>-268.74781190000022</c:v>
                </c:pt>
                <c:pt idx="259">
                  <c:v>-735.2122218999998</c:v>
                </c:pt>
                <c:pt idx="260">
                  <c:v>-567.86680109999998</c:v>
                </c:pt>
                <c:pt idx="261">
                  <c:v>-363.12961360000008</c:v>
                </c:pt>
                <c:pt idx="262">
                  <c:v>-437.45327069999985</c:v>
                </c:pt>
                <c:pt idx="263">
                  <c:v>332.31622799999968</c:v>
                </c:pt>
                <c:pt idx="264">
                  <c:v>-450.22850039999958</c:v>
                </c:pt>
                <c:pt idx="265">
                  <c:v>-1355.7829099</c:v>
                </c:pt>
                <c:pt idx="266">
                  <c:v>-1686.3420122999996</c:v>
                </c:pt>
                <c:pt idx="267">
                  <c:v>-1089.2113175000004</c:v>
                </c:pt>
                <c:pt idx="268">
                  <c:v>-539.1773863999997</c:v>
                </c:pt>
                <c:pt idx="269">
                  <c:v>-959.05110739999964</c:v>
                </c:pt>
                <c:pt idx="270">
                  <c:v>-267.1618653000005</c:v>
                </c:pt>
                <c:pt idx="271">
                  <c:v>-421.66257010000027</c:v>
                </c:pt>
                <c:pt idx="272">
                  <c:v>-782.67944820000002</c:v>
                </c:pt>
                <c:pt idx="273">
                  <c:v>-1457.6508169999997</c:v>
                </c:pt>
                <c:pt idx="274">
                  <c:v>-1185.7027300999998</c:v>
                </c:pt>
                <c:pt idx="275">
                  <c:v>-994.83603149999999</c:v>
                </c:pt>
                <c:pt idx="276">
                  <c:v>-1234.9425047000004</c:v>
                </c:pt>
                <c:pt idx="277">
                  <c:v>-1291.5652227999999</c:v>
                </c:pt>
                <c:pt idx="278">
                  <c:v>-1056.7282918999999</c:v>
                </c:pt>
                <c:pt idx="279">
                  <c:v>-703.57685959999981</c:v>
                </c:pt>
                <c:pt idx="280">
                  <c:v>-869.15189790000022</c:v>
                </c:pt>
                <c:pt idx="281">
                  <c:v>-692.71732010000005</c:v>
                </c:pt>
                <c:pt idx="282">
                  <c:v>-316.89019300000018</c:v>
                </c:pt>
                <c:pt idx="283">
                  <c:v>-40.291460399999778</c:v>
                </c:pt>
                <c:pt idx="284">
                  <c:v>-192.71384179999995</c:v>
                </c:pt>
                <c:pt idx="285">
                  <c:v>-507.84713949999991</c:v>
                </c:pt>
                <c:pt idx="286">
                  <c:v>-469.6652497</c:v>
                </c:pt>
                <c:pt idx="287">
                  <c:v>-604.76733310000009</c:v>
                </c:pt>
                <c:pt idx="288">
                  <c:v>-636.36619629999996</c:v>
                </c:pt>
                <c:pt idx="289">
                  <c:v>-593.20008589999998</c:v>
                </c:pt>
                <c:pt idx="290">
                  <c:v>-337.17366270000002</c:v>
                </c:pt>
                <c:pt idx="291">
                  <c:v>-312.78587590000006</c:v>
                </c:pt>
                <c:pt idx="292">
                  <c:v>-332.02650189999997</c:v>
                </c:pt>
                <c:pt idx="293">
                  <c:v>-258.39200730000005</c:v>
                </c:pt>
                <c:pt idx="294">
                  <c:v>-396.13222710000002</c:v>
                </c:pt>
                <c:pt idx="295">
                  <c:v>-415.28192019999994</c:v>
                </c:pt>
                <c:pt idx="296">
                  <c:v>-383.08738670000002</c:v>
                </c:pt>
                <c:pt idx="297">
                  <c:v>-283.78617569999994</c:v>
                </c:pt>
                <c:pt idx="298">
                  <c:v>-257.72221469999999</c:v>
                </c:pt>
                <c:pt idx="299">
                  <c:v>-287.06491159999996</c:v>
                </c:pt>
                <c:pt idx="300">
                  <c:v>-208.47001290000003</c:v>
                </c:pt>
                <c:pt idx="301">
                  <c:v>-235.44470920000003</c:v>
                </c:pt>
                <c:pt idx="302">
                  <c:v>-256.25361750000002</c:v>
                </c:pt>
                <c:pt idx="303">
                  <c:v>-173.0900292</c:v>
                </c:pt>
                <c:pt idx="304">
                  <c:v>-147.02440850000005</c:v>
                </c:pt>
                <c:pt idx="305">
                  <c:v>-161.92917379999994</c:v>
                </c:pt>
                <c:pt idx="306">
                  <c:v>-178.2129443</c:v>
                </c:pt>
                <c:pt idx="307">
                  <c:v>-196.90738069999998</c:v>
                </c:pt>
                <c:pt idx="308">
                  <c:v>-193.57089619999999</c:v>
                </c:pt>
                <c:pt idx="309">
                  <c:v>-278.00329320000003</c:v>
                </c:pt>
                <c:pt idx="310">
                  <c:v>-218.97115240000005</c:v>
                </c:pt>
                <c:pt idx="311">
                  <c:v>-102.9782381</c:v>
                </c:pt>
                <c:pt idx="312">
                  <c:v>-291.40094959999999</c:v>
                </c:pt>
                <c:pt idx="313">
                  <c:v>-157.89509529999998</c:v>
                </c:pt>
                <c:pt idx="314">
                  <c:v>-158.0390802</c:v>
                </c:pt>
                <c:pt idx="315">
                  <c:v>-165.7615237</c:v>
                </c:pt>
                <c:pt idx="316">
                  <c:v>-155.84717310000002</c:v>
                </c:pt>
                <c:pt idx="317">
                  <c:v>-100.04984200000001</c:v>
                </c:pt>
                <c:pt idx="318">
                  <c:v>-70.701186600000028</c:v>
                </c:pt>
                <c:pt idx="319">
                  <c:v>-74.338598600000012</c:v>
                </c:pt>
                <c:pt idx="320">
                  <c:v>-159.5730021</c:v>
                </c:pt>
                <c:pt idx="321">
                  <c:v>-137.37847110000001</c:v>
                </c:pt>
                <c:pt idx="322">
                  <c:v>-189.95682340000002</c:v>
                </c:pt>
                <c:pt idx="323">
                  <c:v>-263.88483059999999</c:v>
                </c:pt>
                <c:pt idx="324">
                  <c:v>-165.9814073</c:v>
                </c:pt>
                <c:pt idx="325">
                  <c:v>-99.502124299999991</c:v>
                </c:pt>
                <c:pt idx="326">
                  <c:v>-32.464833399999975</c:v>
                </c:pt>
                <c:pt idx="327">
                  <c:v>-129.79485310000001</c:v>
                </c:pt>
                <c:pt idx="328">
                  <c:v>-195.9537808</c:v>
                </c:pt>
                <c:pt idx="329">
                  <c:v>-205.57895139999999</c:v>
                </c:pt>
                <c:pt idx="330">
                  <c:v>-129.55093449999998</c:v>
                </c:pt>
                <c:pt idx="331">
                  <c:v>-123.15031929999998</c:v>
                </c:pt>
                <c:pt idx="332">
                  <c:v>-109.20073969999999</c:v>
                </c:pt>
                <c:pt idx="333">
                  <c:v>-58.003921600000012</c:v>
                </c:pt>
                <c:pt idx="334">
                  <c:v>-145.77976009999998</c:v>
                </c:pt>
                <c:pt idx="335">
                  <c:v>-195.70679819999998</c:v>
                </c:pt>
                <c:pt idx="336">
                  <c:v>-193.74165600000003</c:v>
                </c:pt>
                <c:pt idx="337">
                  <c:v>-183.84815690000005</c:v>
                </c:pt>
                <c:pt idx="338">
                  <c:v>-164.57033239999998</c:v>
                </c:pt>
                <c:pt idx="339">
                  <c:v>-68.424767999999972</c:v>
                </c:pt>
                <c:pt idx="340">
                  <c:v>-33.53098650000004</c:v>
                </c:pt>
                <c:pt idx="341">
                  <c:v>-113.42090159999998</c:v>
                </c:pt>
                <c:pt idx="342">
                  <c:v>-226.77333180000005</c:v>
                </c:pt>
                <c:pt idx="343">
                  <c:v>-153.94551309999997</c:v>
                </c:pt>
                <c:pt idx="344">
                  <c:v>-140.81200799999999</c:v>
                </c:pt>
                <c:pt idx="345">
                  <c:v>-148.15150310000001</c:v>
                </c:pt>
                <c:pt idx="346">
                  <c:v>-79.139113500000008</c:v>
                </c:pt>
                <c:pt idx="347">
                  <c:v>11.025472000000036</c:v>
                </c:pt>
                <c:pt idx="348">
                  <c:v>70.033789400000046</c:v>
                </c:pt>
                <c:pt idx="349">
                  <c:v>16.52609659999996</c:v>
                </c:pt>
                <c:pt idx="350">
                  <c:v>-79.036527599999999</c:v>
                </c:pt>
                <c:pt idx="351">
                  <c:v>-91.082800600000041</c:v>
                </c:pt>
                <c:pt idx="352">
                  <c:v>-103.87013149999996</c:v>
                </c:pt>
                <c:pt idx="353">
                  <c:v>105.68186860000003</c:v>
                </c:pt>
                <c:pt idx="354">
                  <c:v>310.57528300000001</c:v>
                </c:pt>
                <c:pt idx="355">
                  <c:v>52.88017769999999</c:v>
                </c:pt>
                <c:pt idx="356">
                  <c:v>-74.129972500000008</c:v>
                </c:pt>
                <c:pt idx="357">
                  <c:v>145.80382510000004</c:v>
                </c:pt>
                <c:pt idx="358">
                  <c:v>24.619557800000052</c:v>
                </c:pt>
                <c:pt idx="359">
                  <c:v>-301.79267059999995</c:v>
                </c:pt>
                <c:pt idx="360">
                  <c:v>230.27178949999995</c:v>
                </c:pt>
                <c:pt idx="361">
                  <c:v>401.84432219999997</c:v>
                </c:pt>
                <c:pt idx="362">
                  <c:v>105.86127009999996</c:v>
                </c:pt>
                <c:pt idx="363">
                  <c:v>-47.756513300000051</c:v>
                </c:pt>
                <c:pt idx="364">
                  <c:v>-9.1849359999999933</c:v>
                </c:pt>
                <c:pt idx="365">
                  <c:v>-41.943295700000021</c:v>
                </c:pt>
                <c:pt idx="366">
                  <c:v>-192.66889270000001</c:v>
                </c:pt>
                <c:pt idx="367">
                  <c:v>19.261895399999958</c:v>
                </c:pt>
                <c:pt idx="368">
                  <c:v>573.90767589999996</c:v>
                </c:pt>
                <c:pt idx="369">
                  <c:v>317.41823729999999</c:v>
                </c:pt>
                <c:pt idx="370">
                  <c:v>-290.24509680000006</c:v>
                </c:pt>
                <c:pt idx="371">
                  <c:v>-55.00200140000004</c:v>
                </c:pt>
                <c:pt idx="372">
                  <c:v>-11.815344800000048</c:v>
                </c:pt>
                <c:pt idx="373">
                  <c:v>-175.51593939999998</c:v>
                </c:pt>
                <c:pt idx="374">
                  <c:v>46.469017899999926</c:v>
                </c:pt>
                <c:pt idx="375">
                  <c:v>488.81715770000005</c:v>
                </c:pt>
                <c:pt idx="376">
                  <c:v>312.0835012</c:v>
                </c:pt>
                <c:pt idx="377">
                  <c:v>-91.410395999999992</c:v>
                </c:pt>
                <c:pt idx="378">
                  <c:v>92.016506199999981</c:v>
                </c:pt>
                <c:pt idx="379">
                  <c:v>232.72882070000003</c:v>
                </c:pt>
                <c:pt idx="380">
                  <c:v>182.55205000000001</c:v>
                </c:pt>
                <c:pt idx="381">
                  <c:v>702.27366370000004</c:v>
                </c:pt>
                <c:pt idx="382">
                  <c:v>779.51468339999997</c:v>
                </c:pt>
                <c:pt idx="383">
                  <c:v>454.0844783</c:v>
                </c:pt>
                <c:pt idx="384">
                  <c:v>-48.696064200000023</c:v>
                </c:pt>
                <c:pt idx="385">
                  <c:v>-24.36891849999995</c:v>
                </c:pt>
                <c:pt idx="386">
                  <c:v>133.61071440000001</c:v>
                </c:pt>
                <c:pt idx="387">
                  <c:v>-54.71150630000011</c:v>
                </c:pt>
                <c:pt idx="388">
                  <c:v>484.28901399999995</c:v>
                </c:pt>
                <c:pt idx="389">
                  <c:v>1249.5390719</c:v>
                </c:pt>
                <c:pt idx="390">
                  <c:v>914.44070699999997</c:v>
                </c:pt>
                <c:pt idx="391">
                  <c:v>-72.679874400000017</c:v>
                </c:pt>
                <c:pt idx="392">
                  <c:v>187.15987870000004</c:v>
                </c:pt>
                <c:pt idx="393">
                  <c:v>251.95455259999994</c:v>
                </c:pt>
                <c:pt idx="394">
                  <c:v>249.83416609999995</c:v>
                </c:pt>
                <c:pt idx="395">
                  <c:v>-288.50962350000009</c:v>
                </c:pt>
                <c:pt idx="396">
                  <c:v>-414.86816080000017</c:v>
                </c:pt>
                <c:pt idx="397">
                  <c:v>16.811923300000217</c:v>
                </c:pt>
                <c:pt idx="398">
                  <c:v>-511.98639090000006</c:v>
                </c:pt>
                <c:pt idx="399">
                  <c:v>84.803908099999944</c:v>
                </c:pt>
                <c:pt idx="400">
                  <c:v>153.5010491999999</c:v>
                </c:pt>
                <c:pt idx="401">
                  <c:v>306.90729740000006</c:v>
                </c:pt>
                <c:pt idx="402">
                  <c:v>68.781078600000001</c:v>
                </c:pt>
                <c:pt idx="403">
                  <c:v>-327.76708199999985</c:v>
                </c:pt>
                <c:pt idx="404">
                  <c:v>-326.57124160000012</c:v>
                </c:pt>
                <c:pt idx="405">
                  <c:v>-99.429282699999931</c:v>
                </c:pt>
                <c:pt idx="406">
                  <c:v>-202.90060289999997</c:v>
                </c:pt>
                <c:pt idx="407">
                  <c:v>5.9205480000000534</c:v>
                </c:pt>
                <c:pt idx="408">
                  <c:v>34.417666800000006</c:v>
                </c:pt>
                <c:pt idx="409">
                  <c:v>-482.76730459999999</c:v>
                </c:pt>
                <c:pt idx="410">
                  <c:v>-226.17925850000029</c:v>
                </c:pt>
                <c:pt idx="411">
                  <c:v>-244.42943849999983</c:v>
                </c:pt>
                <c:pt idx="412">
                  <c:v>-176.2577538999999</c:v>
                </c:pt>
                <c:pt idx="413">
                  <c:v>-202.28941850000001</c:v>
                </c:pt>
                <c:pt idx="414">
                  <c:v>-207.70741440000006</c:v>
                </c:pt>
                <c:pt idx="415">
                  <c:v>26.415954300000067</c:v>
                </c:pt>
                <c:pt idx="416">
                  <c:v>894.79545129999997</c:v>
                </c:pt>
                <c:pt idx="417">
                  <c:v>378.3469998999999</c:v>
                </c:pt>
                <c:pt idx="418">
                  <c:v>-169.59970059999978</c:v>
                </c:pt>
                <c:pt idx="419">
                  <c:v>-411.82820600000014</c:v>
                </c:pt>
                <c:pt idx="420">
                  <c:v>-348.18972020000001</c:v>
                </c:pt>
                <c:pt idx="421">
                  <c:v>-34.530754299999899</c:v>
                </c:pt>
                <c:pt idx="422">
                  <c:v>-288.91581339999993</c:v>
                </c:pt>
                <c:pt idx="423">
                  <c:v>38.864686800000072</c:v>
                </c:pt>
                <c:pt idx="424">
                  <c:v>200.86166010000034</c:v>
                </c:pt>
                <c:pt idx="425">
                  <c:v>-45.859055100000205</c:v>
                </c:pt>
                <c:pt idx="426">
                  <c:v>-137.15743949999978</c:v>
                </c:pt>
                <c:pt idx="427">
                  <c:v>-152.31629149999981</c:v>
                </c:pt>
                <c:pt idx="428">
                  <c:v>77.738897100000031</c:v>
                </c:pt>
                <c:pt idx="429">
                  <c:v>-145.4556306999998</c:v>
                </c:pt>
                <c:pt idx="430">
                  <c:v>-376.2854198</c:v>
                </c:pt>
                <c:pt idx="431">
                  <c:v>246.10475789999964</c:v>
                </c:pt>
                <c:pt idx="432">
                  <c:v>-108.13136519999989</c:v>
                </c:pt>
                <c:pt idx="433">
                  <c:v>-147.21791480000002</c:v>
                </c:pt>
                <c:pt idx="434">
                  <c:v>-312.64043970000012</c:v>
                </c:pt>
                <c:pt idx="435">
                  <c:v>327.34163709999984</c:v>
                </c:pt>
                <c:pt idx="436">
                  <c:v>-0.96387120000008508</c:v>
                </c:pt>
                <c:pt idx="437">
                  <c:v>-217.67925800000012</c:v>
                </c:pt>
                <c:pt idx="438">
                  <c:v>372.54317859999992</c:v>
                </c:pt>
                <c:pt idx="439">
                  <c:v>54.978507700000137</c:v>
                </c:pt>
                <c:pt idx="440">
                  <c:v>129.31257820000019</c:v>
                </c:pt>
                <c:pt idx="441">
                  <c:v>227.57270749999998</c:v>
                </c:pt>
                <c:pt idx="442">
                  <c:v>596.90213610000001</c:v>
                </c:pt>
                <c:pt idx="443">
                  <c:v>871.88825390000011</c:v>
                </c:pt>
                <c:pt idx="444">
                  <c:v>-734.52165539999987</c:v>
                </c:pt>
                <c:pt idx="445">
                  <c:v>-425.47984579999957</c:v>
                </c:pt>
                <c:pt idx="446">
                  <c:v>759.43179650000002</c:v>
                </c:pt>
                <c:pt idx="447">
                  <c:v>1315.4409848</c:v>
                </c:pt>
                <c:pt idx="448">
                  <c:v>17.191495600000053</c:v>
                </c:pt>
                <c:pt idx="449">
                  <c:v>114.50452730000006</c:v>
                </c:pt>
                <c:pt idx="450">
                  <c:v>321.98083980000001</c:v>
                </c:pt>
                <c:pt idx="451">
                  <c:v>-337.84736609999982</c:v>
                </c:pt>
                <c:pt idx="452">
                  <c:v>-278.14554940000016</c:v>
                </c:pt>
                <c:pt idx="453">
                  <c:v>-439.4082228999996</c:v>
                </c:pt>
                <c:pt idx="454">
                  <c:v>143.30976210000017</c:v>
                </c:pt>
                <c:pt idx="455">
                  <c:v>-200.47289379999984</c:v>
                </c:pt>
                <c:pt idx="456">
                  <c:v>-74.665781300000162</c:v>
                </c:pt>
                <c:pt idx="457">
                  <c:v>-204.71945039999991</c:v>
                </c:pt>
                <c:pt idx="458">
                  <c:v>-329.18339569999989</c:v>
                </c:pt>
                <c:pt idx="459">
                  <c:v>407.6615969000004</c:v>
                </c:pt>
                <c:pt idx="460">
                  <c:v>90.977200600000288</c:v>
                </c:pt>
                <c:pt idx="461">
                  <c:v>54.454369999999926</c:v>
                </c:pt>
                <c:pt idx="462">
                  <c:v>-252.40670390000014</c:v>
                </c:pt>
                <c:pt idx="463">
                  <c:v>14.896285400000124</c:v>
                </c:pt>
                <c:pt idx="464">
                  <c:v>97.357976599999802</c:v>
                </c:pt>
                <c:pt idx="465">
                  <c:v>-76.563575799999853</c:v>
                </c:pt>
                <c:pt idx="466">
                  <c:v>512.09662310000022</c:v>
                </c:pt>
                <c:pt idx="467">
                  <c:v>280.98851860000013</c:v>
                </c:pt>
                <c:pt idx="468">
                  <c:v>-1292.0809306000001</c:v>
                </c:pt>
                <c:pt idx="469">
                  <c:v>-942.20507790000011</c:v>
                </c:pt>
                <c:pt idx="470">
                  <c:v>-284.18184719999999</c:v>
                </c:pt>
                <c:pt idx="471">
                  <c:v>-353.53561069999978</c:v>
                </c:pt>
                <c:pt idx="472">
                  <c:v>-297.91398599999957</c:v>
                </c:pt>
                <c:pt idx="473">
                  <c:v>83.573091599999316</c:v>
                </c:pt>
                <c:pt idx="474">
                  <c:v>-538.27987740000026</c:v>
                </c:pt>
                <c:pt idx="475">
                  <c:v>93.448821599999974</c:v>
                </c:pt>
                <c:pt idx="476">
                  <c:v>-364.91641960000015</c:v>
                </c:pt>
                <c:pt idx="477">
                  <c:v>310.55681480000021</c:v>
                </c:pt>
                <c:pt idx="478">
                  <c:v>94.942467599999873</c:v>
                </c:pt>
                <c:pt idx="479">
                  <c:v>1165.0553910999997</c:v>
                </c:pt>
                <c:pt idx="480">
                  <c:v>274.56464430000051</c:v>
                </c:pt>
                <c:pt idx="481">
                  <c:v>113.4794310999996</c:v>
                </c:pt>
                <c:pt idx="482">
                  <c:v>-327.23457999999982</c:v>
                </c:pt>
                <c:pt idx="483">
                  <c:v>-687.94152980000035</c:v>
                </c:pt>
                <c:pt idx="484">
                  <c:v>-448.61688169999979</c:v>
                </c:pt>
                <c:pt idx="485">
                  <c:v>-185.50757560000011</c:v>
                </c:pt>
                <c:pt idx="486">
                  <c:v>-173.15592269999979</c:v>
                </c:pt>
                <c:pt idx="487">
                  <c:v>585.72189059999982</c:v>
                </c:pt>
                <c:pt idx="488">
                  <c:v>-174.12504329999956</c:v>
                </c:pt>
                <c:pt idx="489">
                  <c:v>148.57574169999998</c:v>
                </c:pt>
                <c:pt idx="490">
                  <c:v>-288.69510420000006</c:v>
                </c:pt>
                <c:pt idx="491">
                  <c:v>-213.1810673</c:v>
                </c:pt>
                <c:pt idx="492">
                  <c:v>-185.50976619999983</c:v>
                </c:pt>
                <c:pt idx="493">
                  <c:v>295.73692070000016</c:v>
                </c:pt>
                <c:pt idx="494">
                  <c:v>-774.45724690000043</c:v>
                </c:pt>
                <c:pt idx="495">
                  <c:v>-947.81949590000022</c:v>
                </c:pt>
                <c:pt idx="496">
                  <c:v>-136.12317070000017</c:v>
                </c:pt>
                <c:pt idx="497">
                  <c:v>-531.16265639999983</c:v>
                </c:pt>
                <c:pt idx="498">
                  <c:v>0.42603199999985009</c:v>
                </c:pt>
                <c:pt idx="499">
                  <c:v>-273.8597791000002</c:v>
                </c:pt>
                <c:pt idx="500">
                  <c:v>243.58127620000005</c:v>
                </c:pt>
                <c:pt idx="501">
                  <c:v>917.54711700000007</c:v>
                </c:pt>
                <c:pt idx="502">
                  <c:v>175.02324649999991</c:v>
                </c:pt>
                <c:pt idx="503">
                  <c:v>631.97176330000002</c:v>
                </c:pt>
                <c:pt idx="504">
                  <c:v>270.40460979999989</c:v>
                </c:pt>
                <c:pt idx="505">
                  <c:v>563.01909909999995</c:v>
                </c:pt>
                <c:pt idx="506">
                  <c:v>765.83263589999979</c:v>
                </c:pt>
                <c:pt idx="507">
                  <c:v>139.5681969000002</c:v>
                </c:pt>
                <c:pt idx="508">
                  <c:v>-7.4570000015228288E-4</c:v>
                </c:pt>
                <c:pt idx="509">
                  <c:v>1236.7268855000002</c:v>
                </c:pt>
                <c:pt idx="510">
                  <c:v>668.20127000000002</c:v>
                </c:pt>
                <c:pt idx="511">
                  <c:v>827.5807076000001</c:v>
                </c:pt>
                <c:pt idx="512">
                  <c:v>1261.1741380999999</c:v>
                </c:pt>
                <c:pt idx="513">
                  <c:v>-19.45525889999999</c:v>
                </c:pt>
                <c:pt idx="514">
                  <c:v>-814.62874719999991</c:v>
                </c:pt>
                <c:pt idx="515">
                  <c:v>157.81334990000005</c:v>
                </c:pt>
                <c:pt idx="516">
                  <c:v>-4.0521409000000403</c:v>
                </c:pt>
                <c:pt idx="517">
                  <c:v>-67.388058799999953</c:v>
                </c:pt>
                <c:pt idx="518">
                  <c:v>210.24140310000007</c:v>
                </c:pt>
                <c:pt idx="519">
                  <c:v>32.020750900000053</c:v>
                </c:pt>
                <c:pt idx="520">
                  <c:v>73.801740399999971</c:v>
                </c:pt>
                <c:pt idx="521">
                  <c:v>423.58510509999996</c:v>
                </c:pt>
                <c:pt idx="522">
                  <c:v>792.46815400000003</c:v>
                </c:pt>
                <c:pt idx="523">
                  <c:v>132.29119660000003</c:v>
                </c:pt>
                <c:pt idx="524">
                  <c:v>-18.231933899999945</c:v>
                </c:pt>
                <c:pt idx="525">
                  <c:v>-95.943965100000014</c:v>
                </c:pt>
                <c:pt idx="526">
                  <c:v>-63.853863799999999</c:v>
                </c:pt>
                <c:pt idx="527">
                  <c:v>-30.024563899999976</c:v>
                </c:pt>
                <c:pt idx="528">
                  <c:v>254.25499319999994</c:v>
                </c:pt>
                <c:pt idx="529">
                  <c:v>406.89568440000005</c:v>
                </c:pt>
                <c:pt idx="530">
                  <c:v>193.63108299999999</c:v>
                </c:pt>
                <c:pt idx="531">
                  <c:v>-1.3718856000000414</c:v>
                </c:pt>
                <c:pt idx="532">
                  <c:v>-79.718420599999945</c:v>
                </c:pt>
                <c:pt idx="533">
                  <c:v>-107.77773339999999</c:v>
                </c:pt>
                <c:pt idx="534">
                  <c:v>29.127566799999954</c:v>
                </c:pt>
                <c:pt idx="535">
                  <c:v>288.86460060000002</c:v>
                </c:pt>
                <c:pt idx="536">
                  <c:v>472.7036607</c:v>
                </c:pt>
                <c:pt idx="537">
                  <c:v>188.34300800000005</c:v>
                </c:pt>
                <c:pt idx="538">
                  <c:v>5.7085696000000326</c:v>
                </c:pt>
                <c:pt idx="539">
                  <c:v>-49.66820389999998</c:v>
                </c:pt>
                <c:pt idx="540">
                  <c:v>189.13027669999997</c:v>
                </c:pt>
                <c:pt idx="541">
                  <c:v>479.71815910000009</c:v>
                </c:pt>
                <c:pt idx="542">
                  <c:v>-387.73363999999992</c:v>
                </c:pt>
                <c:pt idx="543">
                  <c:v>403.04833030000009</c:v>
                </c:pt>
                <c:pt idx="544">
                  <c:v>-379.49907759999996</c:v>
                </c:pt>
                <c:pt idx="545">
                  <c:v>67.339758099999926</c:v>
                </c:pt>
                <c:pt idx="546">
                  <c:v>34.394512600000098</c:v>
                </c:pt>
                <c:pt idx="547">
                  <c:v>177.84236299999998</c:v>
                </c:pt>
                <c:pt idx="548">
                  <c:v>140.13120060000006</c:v>
                </c:pt>
                <c:pt idx="549">
                  <c:v>45.101165600000058</c:v>
                </c:pt>
                <c:pt idx="550">
                  <c:v>549.73212090000015</c:v>
                </c:pt>
                <c:pt idx="551">
                  <c:v>-230.64838700000018</c:v>
                </c:pt>
                <c:pt idx="552">
                  <c:v>81.402037500000006</c:v>
                </c:pt>
                <c:pt idx="553">
                  <c:v>182.67015519999995</c:v>
                </c:pt>
                <c:pt idx="554">
                  <c:v>-167.55394430000001</c:v>
                </c:pt>
                <c:pt idx="555">
                  <c:v>-251.2165943</c:v>
                </c:pt>
                <c:pt idx="556">
                  <c:v>171.53096890000006</c:v>
                </c:pt>
                <c:pt idx="557">
                  <c:v>377.09028050000006</c:v>
                </c:pt>
                <c:pt idx="558">
                  <c:v>-236.56671970000002</c:v>
                </c:pt>
                <c:pt idx="559">
                  <c:v>-277.5375274999999</c:v>
                </c:pt>
                <c:pt idx="560">
                  <c:v>-265.65108620000001</c:v>
                </c:pt>
                <c:pt idx="561">
                  <c:v>-135.13495770000009</c:v>
                </c:pt>
                <c:pt idx="562">
                  <c:v>294.8922043</c:v>
                </c:pt>
                <c:pt idx="563">
                  <c:v>-4.3229999982941081E-4</c:v>
                </c:pt>
                <c:pt idx="564">
                  <c:v>-1.8810000005942129E-4</c:v>
                </c:pt>
                <c:pt idx="565">
                  <c:v>-259.73032340000009</c:v>
                </c:pt>
                <c:pt idx="566">
                  <c:v>-358.77399160000004</c:v>
                </c:pt>
                <c:pt idx="567">
                  <c:v>-235.18674239999996</c:v>
                </c:pt>
                <c:pt idx="568">
                  <c:v>-207.65033599999992</c:v>
                </c:pt>
                <c:pt idx="569">
                  <c:v>-9.782095100000106</c:v>
                </c:pt>
                <c:pt idx="570">
                  <c:v>9.7816631999999117</c:v>
                </c:pt>
                <c:pt idx="571">
                  <c:v>-215.18948769999997</c:v>
                </c:pt>
                <c:pt idx="572">
                  <c:v>-144.41014719999998</c:v>
                </c:pt>
                <c:pt idx="573">
                  <c:v>-221.21258209999996</c:v>
                </c:pt>
                <c:pt idx="574">
                  <c:v>-256.0340220999999</c:v>
                </c:pt>
                <c:pt idx="575">
                  <c:v>-269.16234379999992</c:v>
                </c:pt>
                <c:pt idx="576">
                  <c:v>-211.67399410000007</c:v>
                </c:pt>
                <c:pt idx="577">
                  <c:v>-63.282990700000028</c:v>
                </c:pt>
                <c:pt idx="578">
                  <c:v>110.7232762000001</c:v>
                </c:pt>
                <c:pt idx="579">
                  <c:v>-31.20059260000005</c:v>
                </c:pt>
                <c:pt idx="580">
                  <c:v>-227.74580209999999</c:v>
                </c:pt>
                <c:pt idx="581">
                  <c:v>-315.34648700000002</c:v>
                </c:pt>
                <c:pt idx="582">
                  <c:v>-179.64341879999995</c:v>
                </c:pt>
                <c:pt idx="583">
                  <c:v>-171.85281199999997</c:v>
                </c:pt>
                <c:pt idx="584">
                  <c:v>-70.341318699999988</c:v>
                </c:pt>
                <c:pt idx="585">
                  <c:v>71.356390499999975</c:v>
                </c:pt>
                <c:pt idx="586">
                  <c:v>-48.771257399999968</c:v>
                </c:pt>
                <c:pt idx="587">
                  <c:v>-102.65720039999997</c:v>
                </c:pt>
                <c:pt idx="588">
                  <c:v>-101.19284389999996</c:v>
                </c:pt>
                <c:pt idx="589">
                  <c:v>-50.342161300000043</c:v>
                </c:pt>
                <c:pt idx="590">
                  <c:v>-89.982136699999955</c:v>
                </c:pt>
                <c:pt idx="591">
                  <c:v>175.66148090000002</c:v>
                </c:pt>
                <c:pt idx="592">
                  <c:v>309.8580346</c:v>
                </c:pt>
                <c:pt idx="593">
                  <c:v>339.92735149999999</c:v>
                </c:pt>
                <c:pt idx="594">
                  <c:v>128.97323280000001</c:v>
                </c:pt>
                <c:pt idx="595">
                  <c:v>70.370929100000012</c:v>
                </c:pt>
                <c:pt idx="596">
                  <c:v>53.02321500000005</c:v>
                </c:pt>
                <c:pt idx="597">
                  <c:v>-66.577876800000013</c:v>
                </c:pt>
                <c:pt idx="598">
                  <c:v>276.49394419999999</c:v>
                </c:pt>
                <c:pt idx="599">
                  <c:v>468.82973349999997</c:v>
                </c:pt>
                <c:pt idx="600">
                  <c:v>209.10960090000003</c:v>
                </c:pt>
                <c:pt idx="601">
                  <c:v>69.540058499999986</c:v>
                </c:pt>
                <c:pt idx="602">
                  <c:v>-33.26421270000003</c:v>
                </c:pt>
                <c:pt idx="603">
                  <c:v>64.517016099999978</c:v>
                </c:pt>
                <c:pt idx="604">
                  <c:v>90.016630200000009</c:v>
                </c:pt>
                <c:pt idx="605">
                  <c:v>173.18584480000004</c:v>
                </c:pt>
                <c:pt idx="606">
                  <c:v>495.73219900000004</c:v>
                </c:pt>
                <c:pt idx="607">
                  <c:v>294.30801299999996</c:v>
                </c:pt>
                <c:pt idx="608">
                  <c:v>1046.2383428000001</c:v>
                </c:pt>
                <c:pt idx="609">
                  <c:v>200.14118959999996</c:v>
                </c:pt>
                <c:pt idx="610">
                  <c:v>218.25089879999996</c:v>
                </c:pt>
                <c:pt idx="611">
                  <c:v>-94.911347400000068</c:v>
                </c:pt>
                <c:pt idx="612">
                  <c:v>330.5271722</c:v>
                </c:pt>
                <c:pt idx="613">
                  <c:v>542.28442599999994</c:v>
                </c:pt>
                <c:pt idx="614">
                  <c:v>407.72614399999998</c:v>
                </c:pt>
                <c:pt idx="615">
                  <c:v>99.877822499999979</c:v>
                </c:pt>
                <c:pt idx="616">
                  <c:v>58.567086099999983</c:v>
                </c:pt>
                <c:pt idx="617">
                  <c:v>106.51563280000005</c:v>
                </c:pt>
                <c:pt idx="618">
                  <c:v>-156.5297106999999</c:v>
                </c:pt>
                <c:pt idx="619">
                  <c:v>223.53582100000006</c:v>
                </c:pt>
                <c:pt idx="620">
                  <c:v>421.66226290000009</c:v>
                </c:pt>
                <c:pt idx="621">
                  <c:v>123.38541120000002</c:v>
                </c:pt>
                <c:pt idx="622">
                  <c:v>-25.997619800000052</c:v>
                </c:pt>
                <c:pt idx="623">
                  <c:v>59.490573300000051</c:v>
                </c:pt>
                <c:pt idx="624">
                  <c:v>118.4432094</c:v>
                </c:pt>
                <c:pt idx="625">
                  <c:v>-67.025837600000045</c:v>
                </c:pt>
                <c:pt idx="626">
                  <c:v>520.56080559999998</c:v>
                </c:pt>
                <c:pt idx="627">
                  <c:v>725.59081800000001</c:v>
                </c:pt>
                <c:pt idx="628">
                  <c:v>508.53729380000004</c:v>
                </c:pt>
                <c:pt idx="629">
                  <c:v>343.20453840000005</c:v>
                </c:pt>
                <c:pt idx="630">
                  <c:v>202.8973135</c:v>
                </c:pt>
                <c:pt idx="631">
                  <c:v>268.07814050000002</c:v>
                </c:pt>
                <c:pt idx="632">
                  <c:v>-137.53546249999999</c:v>
                </c:pt>
                <c:pt idx="633">
                  <c:v>535.84584410000002</c:v>
                </c:pt>
                <c:pt idx="634">
                  <c:v>565.16301169999997</c:v>
                </c:pt>
                <c:pt idx="635">
                  <c:v>307.6509069</c:v>
                </c:pt>
                <c:pt idx="636">
                  <c:v>16.358386900000028</c:v>
                </c:pt>
                <c:pt idx="637">
                  <c:v>45.321976100000029</c:v>
                </c:pt>
                <c:pt idx="638">
                  <c:v>117.51487550000002</c:v>
                </c:pt>
                <c:pt idx="639">
                  <c:v>-199.9311674999999</c:v>
                </c:pt>
                <c:pt idx="640">
                  <c:v>359.01085409999996</c:v>
                </c:pt>
                <c:pt idx="641">
                  <c:v>560.15575820000004</c:v>
                </c:pt>
                <c:pt idx="642">
                  <c:v>422.25585019999994</c:v>
                </c:pt>
                <c:pt idx="643">
                  <c:v>27.497879600000033</c:v>
                </c:pt>
                <c:pt idx="644">
                  <c:v>-89.172953799999959</c:v>
                </c:pt>
                <c:pt idx="645">
                  <c:v>108.16513809999992</c:v>
                </c:pt>
                <c:pt idx="646">
                  <c:v>-89.993977000000086</c:v>
                </c:pt>
                <c:pt idx="647">
                  <c:v>438.34806490000005</c:v>
                </c:pt>
                <c:pt idx="648">
                  <c:v>723.51074730000005</c:v>
                </c:pt>
                <c:pt idx="649">
                  <c:v>424.73648980000007</c:v>
                </c:pt>
                <c:pt idx="650">
                  <c:v>676.94827800000007</c:v>
                </c:pt>
                <c:pt idx="651">
                  <c:v>-73.925994599999967</c:v>
                </c:pt>
                <c:pt idx="652">
                  <c:v>-67.218044299999974</c:v>
                </c:pt>
                <c:pt idx="653">
                  <c:v>-135.26658049999992</c:v>
                </c:pt>
                <c:pt idx="654">
                  <c:v>476.53295200000002</c:v>
                </c:pt>
                <c:pt idx="655">
                  <c:v>761.87777570000003</c:v>
                </c:pt>
                <c:pt idx="656">
                  <c:v>489.84551029999989</c:v>
                </c:pt>
                <c:pt idx="657">
                  <c:v>113.86602739999989</c:v>
                </c:pt>
                <c:pt idx="658">
                  <c:v>399.7524883000001</c:v>
                </c:pt>
                <c:pt idx="659">
                  <c:v>680.92229939999993</c:v>
                </c:pt>
                <c:pt idx="660">
                  <c:v>928.5381397000001</c:v>
                </c:pt>
                <c:pt idx="661">
                  <c:v>251.4028457999998</c:v>
                </c:pt>
                <c:pt idx="662">
                  <c:v>7.1513184000000365</c:v>
                </c:pt>
                <c:pt idx="663">
                  <c:v>12.549043600000005</c:v>
                </c:pt>
                <c:pt idx="664">
                  <c:v>-280.95132809999996</c:v>
                </c:pt>
                <c:pt idx="665">
                  <c:v>474.91541230000007</c:v>
                </c:pt>
                <c:pt idx="666">
                  <c:v>639.51001580000002</c:v>
                </c:pt>
                <c:pt idx="667">
                  <c:v>274.39210049999997</c:v>
                </c:pt>
                <c:pt idx="668">
                  <c:v>-57.468629399999827</c:v>
                </c:pt>
                <c:pt idx="669">
                  <c:v>-887.01630660000001</c:v>
                </c:pt>
                <c:pt idx="670">
                  <c:v>-230.4217177999999</c:v>
                </c:pt>
                <c:pt idx="671">
                  <c:v>840.14278719999993</c:v>
                </c:pt>
                <c:pt idx="672">
                  <c:v>207.3447771000001</c:v>
                </c:pt>
                <c:pt idx="673">
                  <c:v>113.51744030000009</c:v>
                </c:pt>
                <c:pt idx="674">
                  <c:v>284.95328860000018</c:v>
                </c:pt>
                <c:pt idx="675">
                  <c:v>103.65913820000014</c:v>
                </c:pt>
                <c:pt idx="676">
                  <c:v>155.94958750000023</c:v>
                </c:pt>
                <c:pt idx="677">
                  <c:v>-110.39534309999999</c:v>
                </c:pt>
                <c:pt idx="678">
                  <c:v>-156.90697589999991</c:v>
                </c:pt>
                <c:pt idx="679">
                  <c:v>-585.89285680000012</c:v>
                </c:pt>
                <c:pt idx="680">
                  <c:v>-549.5453335000002</c:v>
                </c:pt>
                <c:pt idx="681">
                  <c:v>-351.16188090000014</c:v>
                </c:pt>
                <c:pt idx="682">
                  <c:v>31.104278299999805</c:v>
                </c:pt>
                <c:pt idx="683">
                  <c:v>-37.098848599999656</c:v>
                </c:pt>
                <c:pt idx="684">
                  <c:v>-456.08154830000012</c:v>
                </c:pt>
                <c:pt idx="685">
                  <c:v>-171.91011549999985</c:v>
                </c:pt>
                <c:pt idx="686">
                  <c:v>-314.11385830000017</c:v>
                </c:pt>
                <c:pt idx="687">
                  <c:v>-92.67705449999994</c:v>
                </c:pt>
                <c:pt idx="688">
                  <c:v>-147.47873789999994</c:v>
                </c:pt>
                <c:pt idx="689">
                  <c:v>424.09597519999988</c:v>
                </c:pt>
                <c:pt idx="690">
                  <c:v>330.0787435000002</c:v>
                </c:pt>
                <c:pt idx="691">
                  <c:v>1109.3716949</c:v>
                </c:pt>
                <c:pt idx="692">
                  <c:v>197.70391329999984</c:v>
                </c:pt>
                <c:pt idx="693">
                  <c:v>-295.96280370000022</c:v>
                </c:pt>
                <c:pt idx="694">
                  <c:v>-143.87281639999992</c:v>
                </c:pt>
                <c:pt idx="695">
                  <c:v>-460.16596900000013</c:v>
                </c:pt>
                <c:pt idx="696">
                  <c:v>-396.18287610000016</c:v>
                </c:pt>
                <c:pt idx="697">
                  <c:v>-771.17663009999978</c:v>
                </c:pt>
                <c:pt idx="698">
                  <c:v>-359.68712210000012</c:v>
                </c:pt>
                <c:pt idx="699">
                  <c:v>-443.30022199999985</c:v>
                </c:pt>
                <c:pt idx="700">
                  <c:v>-548.60265190000018</c:v>
                </c:pt>
                <c:pt idx="701">
                  <c:v>-512.67155510000021</c:v>
                </c:pt>
                <c:pt idx="702">
                  <c:v>382.89457519999996</c:v>
                </c:pt>
                <c:pt idx="703">
                  <c:v>-125.53915599999982</c:v>
                </c:pt>
                <c:pt idx="704">
                  <c:v>62.684700400000111</c:v>
                </c:pt>
                <c:pt idx="705">
                  <c:v>-541.74397399999998</c:v>
                </c:pt>
                <c:pt idx="706">
                  <c:v>-211.34127989999979</c:v>
                </c:pt>
                <c:pt idx="707">
                  <c:v>-556.33084539999982</c:v>
                </c:pt>
                <c:pt idx="708">
                  <c:v>-513.66113600000017</c:v>
                </c:pt>
                <c:pt idx="709">
                  <c:v>-146.31190120000019</c:v>
                </c:pt>
                <c:pt idx="710">
                  <c:v>-485.35642600000028</c:v>
                </c:pt>
                <c:pt idx="711">
                  <c:v>-406.30324870000004</c:v>
                </c:pt>
                <c:pt idx="712">
                  <c:v>-584.69210620000013</c:v>
                </c:pt>
                <c:pt idx="713">
                  <c:v>-842.68276109999988</c:v>
                </c:pt>
                <c:pt idx="714">
                  <c:v>-1302.6612451999999</c:v>
                </c:pt>
                <c:pt idx="715">
                  <c:v>-921.7371804000004</c:v>
                </c:pt>
                <c:pt idx="716">
                  <c:v>-764.57936729999983</c:v>
                </c:pt>
                <c:pt idx="717">
                  <c:v>-206.78964470000028</c:v>
                </c:pt>
                <c:pt idx="718">
                  <c:v>-588.90337929999987</c:v>
                </c:pt>
                <c:pt idx="719">
                  <c:v>663.84635319999961</c:v>
                </c:pt>
                <c:pt idx="720">
                  <c:v>-242.72408340000038</c:v>
                </c:pt>
                <c:pt idx="721">
                  <c:v>-1604.9370104999998</c:v>
                </c:pt>
                <c:pt idx="722">
                  <c:v>-1296.16687</c:v>
                </c:pt>
                <c:pt idx="723">
                  <c:v>-1261.0903803000001</c:v>
                </c:pt>
                <c:pt idx="724">
                  <c:v>-1480.2736089</c:v>
                </c:pt>
                <c:pt idx="725">
                  <c:v>-2067.5688900999994</c:v>
                </c:pt>
                <c:pt idx="726">
                  <c:v>-1836.1810235000003</c:v>
                </c:pt>
                <c:pt idx="727">
                  <c:v>-1294.2052924999998</c:v>
                </c:pt>
                <c:pt idx="728">
                  <c:v>-1636.6519896999998</c:v>
                </c:pt>
                <c:pt idx="729">
                  <c:v>-1515.2520469000001</c:v>
                </c:pt>
                <c:pt idx="730">
                  <c:v>-1468.1856430999997</c:v>
                </c:pt>
                <c:pt idx="731">
                  <c:v>-1353.4386910000003</c:v>
                </c:pt>
                <c:pt idx="732">
                  <c:v>-1715.9104143000004</c:v>
                </c:pt>
                <c:pt idx="733">
                  <c:v>-1147.7741415999999</c:v>
                </c:pt>
                <c:pt idx="734">
                  <c:v>-1439.4725549000004</c:v>
                </c:pt>
                <c:pt idx="735">
                  <c:v>-1505.6496027000003</c:v>
                </c:pt>
                <c:pt idx="736">
                  <c:v>-728.12571910000042</c:v>
                </c:pt>
                <c:pt idx="737">
                  <c:v>-938.15342959999998</c:v>
                </c:pt>
                <c:pt idx="738">
                  <c:v>285.96700710000005</c:v>
                </c:pt>
                <c:pt idx="739">
                  <c:v>-1643.8316771999998</c:v>
                </c:pt>
                <c:pt idx="740">
                  <c:v>-1720.0156159999997</c:v>
                </c:pt>
                <c:pt idx="741">
                  <c:v>-344.42458260000012</c:v>
                </c:pt>
                <c:pt idx="742">
                  <c:v>-484.9325546</c:v>
                </c:pt>
                <c:pt idx="743">
                  <c:v>-275.76217679999991</c:v>
                </c:pt>
                <c:pt idx="744">
                  <c:v>118.13608290000002</c:v>
                </c:pt>
                <c:pt idx="745">
                  <c:v>283.97965790000035</c:v>
                </c:pt>
                <c:pt idx="746">
                  <c:v>804.1665622999999</c:v>
                </c:pt>
                <c:pt idx="747">
                  <c:v>507.10504270000001</c:v>
                </c:pt>
                <c:pt idx="748">
                  <c:v>28.446124699999928</c:v>
                </c:pt>
                <c:pt idx="749">
                  <c:v>712.83889580000005</c:v>
                </c:pt>
                <c:pt idx="750">
                  <c:v>371.06884700000001</c:v>
                </c:pt>
                <c:pt idx="751">
                  <c:v>538.22874629999978</c:v>
                </c:pt>
                <c:pt idx="752">
                  <c:v>671.84113330000037</c:v>
                </c:pt>
                <c:pt idx="753">
                  <c:v>1791.2427847999998</c:v>
                </c:pt>
                <c:pt idx="754">
                  <c:v>751.62256609999986</c:v>
                </c:pt>
                <c:pt idx="755">
                  <c:v>528.06701089999979</c:v>
                </c:pt>
                <c:pt idx="756">
                  <c:v>314.70263909999994</c:v>
                </c:pt>
                <c:pt idx="757">
                  <c:v>971.10277260000021</c:v>
                </c:pt>
                <c:pt idx="758">
                  <c:v>586.85055109999985</c:v>
                </c:pt>
                <c:pt idx="759">
                  <c:v>422.69357070000024</c:v>
                </c:pt>
                <c:pt idx="760">
                  <c:v>-194.12275500000032</c:v>
                </c:pt>
                <c:pt idx="761">
                  <c:v>1829.8695082000004</c:v>
                </c:pt>
                <c:pt idx="762">
                  <c:v>1364.2312412000001</c:v>
                </c:pt>
                <c:pt idx="763">
                  <c:v>-643.41003679999994</c:v>
                </c:pt>
                <c:pt idx="764">
                  <c:v>-369.47392050000008</c:v>
                </c:pt>
                <c:pt idx="765">
                  <c:v>-149.63033630000018</c:v>
                </c:pt>
                <c:pt idx="766">
                  <c:v>-194.25804710000011</c:v>
                </c:pt>
                <c:pt idx="767">
                  <c:v>316.46167090000017</c:v>
                </c:pt>
                <c:pt idx="768">
                  <c:v>-137.40543969999999</c:v>
                </c:pt>
                <c:pt idx="769">
                  <c:v>166.48062829999981</c:v>
                </c:pt>
                <c:pt idx="770">
                  <c:v>512.97400910000033</c:v>
                </c:pt>
                <c:pt idx="771">
                  <c:v>575.90480930000012</c:v>
                </c:pt>
                <c:pt idx="772">
                  <c:v>811.3035074999998</c:v>
                </c:pt>
                <c:pt idx="773">
                  <c:v>155.56830150000042</c:v>
                </c:pt>
                <c:pt idx="774">
                  <c:v>209.36690719999933</c:v>
                </c:pt>
                <c:pt idx="775">
                  <c:v>975.70911280000018</c:v>
                </c:pt>
                <c:pt idx="776">
                  <c:v>-106.90729370000008</c:v>
                </c:pt>
                <c:pt idx="777">
                  <c:v>-156.26025170000003</c:v>
                </c:pt>
                <c:pt idx="778">
                  <c:v>626.46606199999997</c:v>
                </c:pt>
                <c:pt idx="779">
                  <c:v>300.78574100000014</c:v>
                </c:pt>
                <c:pt idx="780">
                  <c:v>466.14445309999974</c:v>
                </c:pt>
                <c:pt idx="781">
                  <c:v>795.85464320000028</c:v>
                </c:pt>
                <c:pt idx="782">
                  <c:v>74.033714500000315</c:v>
                </c:pt>
                <c:pt idx="783">
                  <c:v>161.81012460000011</c:v>
                </c:pt>
                <c:pt idx="784">
                  <c:v>9.3346520000000055</c:v>
                </c:pt>
                <c:pt idx="785">
                  <c:v>352.03590450000002</c:v>
                </c:pt>
                <c:pt idx="786">
                  <c:v>693.19479820000015</c:v>
                </c:pt>
                <c:pt idx="787">
                  <c:v>846.97425910000038</c:v>
                </c:pt>
                <c:pt idx="788">
                  <c:v>1362.4868808000001</c:v>
                </c:pt>
                <c:pt idx="789">
                  <c:v>553.15343089999988</c:v>
                </c:pt>
                <c:pt idx="790">
                  <c:v>587.97603609999987</c:v>
                </c:pt>
                <c:pt idx="791">
                  <c:v>100.00174920000018</c:v>
                </c:pt>
                <c:pt idx="792">
                  <c:v>546.93164340000021</c:v>
                </c:pt>
                <c:pt idx="793">
                  <c:v>992.96390479999991</c:v>
                </c:pt>
                <c:pt idx="794">
                  <c:v>462.67615099999966</c:v>
                </c:pt>
                <c:pt idx="795">
                  <c:v>97.226473800000349</c:v>
                </c:pt>
                <c:pt idx="796">
                  <c:v>308.33038940000006</c:v>
                </c:pt>
                <c:pt idx="797">
                  <c:v>522.23879540000007</c:v>
                </c:pt>
                <c:pt idx="798">
                  <c:v>298.33621959999982</c:v>
                </c:pt>
                <c:pt idx="799">
                  <c:v>603.98322280000002</c:v>
                </c:pt>
                <c:pt idx="800">
                  <c:v>833.03455630000008</c:v>
                </c:pt>
                <c:pt idx="801">
                  <c:v>612.6725822999997</c:v>
                </c:pt>
                <c:pt idx="802">
                  <c:v>854.30713680000008</c:v>
                </c:pt>
                <c:pt idx="803">
                  <c:v>617.14460820000022</c:v>
                </c:pt>
                <c:pt idx="804">
                  <c:v>911.36651780000011</c:v>
                </c:pt>
              </c:numCache>
            </c:numRef>
          </c:val>
          <c:extLst>
            <c:ext xmlns:c16="http://schemas.microsoft.com/office/drawing/2014/chart" uri="{C3380CC4-5D6E-409C-BE32-E72D297353CC}">
              <c16:uniqueId val="{00000002-F1DF-4982-B691-46E49CDB1BE1}"/>
            </c:ext>
          </c:extLst>
        </c:ser>
        <c:dLbls>
          <c:showLegendKey val="0"/>
          <c:showVal val="0"/>
          <c:showCatName val="0"/>
          <c:showSerName val="0"/>
          <c:showPercent val="0"/>
          <c:showBubbleSize val="0"/>
        </c:dLbls>
        <c:gapWidth val="150"/>
        <c:axId val="1961497615"/>
        <c:axId val="1961495535"/>
      </c:barChart>
      <c:lineChart>
        <c:grouping val="standard"/>
        <c:varyColors val="0"/>
        <c:ser>
          <c:idx val="0"/>
          <c:order val="0"/>
          <c:tx>
            <c:strRef>
              <c:f>'Model Fit'!$B$1</c:f>
              <c:strCache>
                <c:ptCount val="1"/>
                <c:pt idx="0">
                  <c:v>Actual</c:v>
                </c:pt>
              </c:strCache>
            </c:strRef>
          </c:tx>
          <c:spPr>
            <a:ln w="28575" cap="rnd">
              <a:solidFill>
                <a:schemeClr val="accent1"/>
              </a:solidFill>
              <a:round/>
            </a:ln>
            <a:effectLst/>
          </c:spPr>
          <c:marker>
            <c:symbol val="none"/>
          </c:marker>
          <c:cat>
            <c:numRef>
              <c:f>'Model Fit'!$A$2:$A$806</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'Model Fit'!$B$2:$B$806</c:f>
              <c:numCache>
                <c:formatCode>#,##0</c:formatCode>
                <c:ptCount val="805"/>
                <c:pt idx="0">
                  <c:v>942</c:v>
                </c:pt>
                <c:pt idx="1">
                  <c:v>2346</c:v>
                </c:pt>
                <c:pt idx="2">
                  <c:v>2918</c:v>
                </c:pt>
                <c:pt idx="3">
                  <c:v>4192</c:v>
                </c:pt>
                <c:pt idx="4">
                  <c:v>5102</c:v>
                </c:pt>
                <c:pt idx="5">
                  <c:v>3205</c:v>
                </c:pt>
                <c:pt idx="6">
                  <c:v>2298</c:v>
                </c:pt>
                <c:pt idx="7">
                  <c:v>2569</c:v>
                </c:pt>
                <c:pt idx="8">
                  <c:v>2562</c:v>
                </c:pt>
                <c:pt idx="9">
                  <c:v>2652</c:v>
                </c:pt>
                <c:pt idx="10">
                  <c:v>3236</c:v>
                </c:pt>
                <c:pt idx="11">
                  <c:v>3836</c:v>
                </c:pt>
                <c:pt idx="12">
                  <c:v>2942</c:v>
                </c:pt>
                <c:pt idx="13">
                  <c:v>1819</c:v>
                </c:pt>
                <c:pt idx="14">
                  <c:v>2052</c:v>
                </c:pt>
                <c:pt idx="15">
                  <c:v>2169</c:v>
                </c:pt>
                <c:pt idx="16">
                  <c:v>2356</c:v>
                </c:pt>
                <c:pt idx="17">
                  <c:v>2863</c:v>
                </c:pt>
                <c:pt idx="18">
                  <c:v>3937</c:v>
                </c:pt>
                <c:pt idx="19">
                  <c:v>2927</c:v>
                </c:pt>
                <c:pt idx="20">
                  <c:v>1543</c:v>
                </c:pt>
                <c:pt idx="21">
                  <c:v>1451</c:v>
                </c:pt>
                <c:pt idx="22">
                  <c:v>1506</c:v>
                </c:pt>
                <c:pt idx="23">
                  <c:v>1840</c:v>
                </c:pt>
                <c:pt idx="24">
                  <c:v>2534</c:v>
                </c:pt>
                <c:pt idx="25">
                  <c:v>3548</c:v>
                </c:pt>
                <c:pt idx="26">
                  <c:v>2819</c:v>
                </c:pt>
                <c:pt idx="27">
                  <c:v>1941</c:v>
                </c:pt>
                <c:pt idx="28">
                  <c:v>2043</c:v>
                </c:pt>
                <c:pt idx="29">
                  <c:v>2090</c:v>
                </c:pt>
                <c:pt idx="30">
                  <c:v>2176</c:v>
                </c:pt>
                <c:pt idx="31">
                  <c:v>2899</c:v>
                </c:pt>
                <c:pt idx="32">
                  <c:v>4059</c:v>
                </c:pt>
                <c:pt idx="33">
                  <c:v>3339</c:v>
                </c:pt>
                <c:pt idx="34">
                  <c:v>2212</c:v>
                </c:pt>
                <c:pt idx="35">
                  <c:v>2353</c:v>
                </c:pt>
                <c:pt idx="36">
                  <c:v>2464</c:v>
                </c:pt>
                <c:pt idx="37">
                  <c:v>2453</c:v>
                </c:pt>
                <c:pt idx="38">
                  <c:v>3680</c:v>
                </c:pt>
                <c:pt idx="39">
                  <c:v>4883</c:v>
                </c:pt>
                <c:pt idx="40">
                  <c:v>3858</c:v>
                </c:pt>
                <c:pt idx="41">
                  <c:v>2468</c:v>
                </c:pt>
                <c:pt idx="42">
                  <c:v>2766</c:v>
                </c:pt>
                <c:pt idx="43">
                  <c:v>2987</c:v>
                </c:pt>
                <c:pt idx="44">
                  <c:v>3953</c:v>
                </c:pt>
                <c:pt idx="45">
                  <c:v>3977</c:v>
                </c:pt>
                <c:pt idx="46">
                  <c:v>5753</c:v>
                </c:pt>
                <c:pt idx="47">
                  <c:v>4466</c:v>
                </c:pt>
                <c:pt idx="48">
                  <c:v>2781</c:v>
                </c:pt>
                <c:pt idx="49">
                  <c:v>3240</c:v>
                </c:pt>
                <c:pt idx="50">
                  <c:v>3385</c:v>
                </c:pt>
                <c:pt idx="51">
                  <c:v>3588</c:v>
                </c:pt>
                <c:pt idx="52">
                  <c:v>4691</c:v>
                </c:pt>
                <c:pt idx="53">
                  <c:v>6176</c:v>
                </c:pt>
                <c:pt idx="54">
                  <c:v>4800</c:v>
                </c:pt>
                <c:pt idx="55">
                  <c:v>3252</c:v>
                </c:pt>
                <c:pt idx="56">
                  <c:v>3446</c:v>
                </c:pt>
                <c:pt idx="57">
                  <c:v>3678</c:v>
                </c:pt>
                <c:pt idx="58">
                  <c:v>4169</c:v>
                </c:pt>
                <c:pt idx="59">
                  <c:v>5795</c:v>
                </c:pt>
                <c:pt idx="60">
                  <c:v>7266</c:v>
                </c:pt>
                <c:pt idx="61">
                  <c:v>6022</c:v>
                </c:pt>
                <c:pt idx="62">
                  <c:v>3460</c:v>
                </c:pt>
                <c:pt idx="63">
                  <c:v>3369</c:v>
                </c:pt>
                <c:pt idx="64">
                  <c:v>3910</c:v>
                </c:pt>
                <c:pt idx="65">
                  <c:v>4264</c:v>
                </c:pt>
                <c:pt idx="66">
                  <c:v>5758</c:v>
                </c:pt>
                <c:pt idx="67">
                  <c:v>7342</c:v>
                </c:pt>
                <c:pt idx="68">
                  <c:v>5839</c:v>
                </c:pt>
                <c:pt idx="69">
                  <c:v>3338</c:v>
                </c:pt>
                <c:pt idx="70">
                  <c:v>3531</c:v>
                </c:pt>
                <c:pt idx="71">
                  <c:v>3775</c:v>
                </c:pt>
                <c:pt idx="72">
                  <c:v>4200</c:v>
                </c:pt>
                <c:pt idx="73">
                  <c:v>5628</c:v>
                </c:pt>
                <c:pt idx="74">
                  <c:v>7642</c:v>
                </c:pt>
                <c:pt idx="75">
                  <c:v>7307</c:v>
                </c:pt>
                <c:pt idx="76">
                  <c:v>5433</c:v>
                </c:pt>
                <c:pt idx="77">
                  <c:v>3800</c:v>
                </c:pt>
                <c:pt idx="78">
                  <c:v>3911</c:v>
                </c:pt>
                <c:pt idx="79">
                  <c:v>4463</c:v>
                </c:pt>
                <c:pt idx="80">
                  <c:v>6621</c:v>
                </c:pt>
                <c:pt idx="81">
                  <c:v>9401</c:v>
                </c:pt>
                <c:pt idx="82">
                  <c:v>7122</c:v>
                </c:pt>
                <c:pt idx="83">
                  <c:v>4245</c:v>
                </c:pt>
                <c:pt idx="84">
                  <c:v>4356</c:v>
                </c:pt>
                <c:pt idx="85">
                  <c:v>4652</c:v>
                </c:pt>
                <c:pt idx="86">
                  <c:v>4902</c:v>
                </c:pt>
                <c:pt idx="87">
                  <c:v>6580</c:v>
                </c:pt>
                <c:pt idx="88">
                  <c:v>10013</c:v>
                </c:pt>
                <c:pt idx="89">
                  <c:v>7258</c:v>
                </c:pt>
                <c:pt idx="90">
                  <c:v>4085</c:v>
                </c:pt>
                <c:pt idx="91">
                  <c:v>4078</c:v>
                </c:pt>
                <c:pt idx="92">
                  <c:v>4505</c:v>
                </c:pt>
                <c:pt idx="93">
                  <c:v>5258</c:v>
                </c:pt>
                <c:pt idx="94">
                  <c:v>7673</c:v>
                </c:pt>
                <c:pt idx="95">
                  <c:v>10875</c:v>
                </c:pt>
                <c:pt idx="96">
                  <c:v>8192</c:v>
                </c:pt>
                <c:pt idx="97">
                  <c:v>4354</c:v>
                </c:pt>
                <c:pt idx="98">
                  <c:v>4435</c:v>
                </c:pt>
                <c:pt idx="99">
                  <c:v>4569</c:v>
                </c:pt>
                <c:pt idx="100">
                  <c:v>4997</c:v>
                </c:pt>
                <c:pt idx="101">
                  <c:v>6960</c:v>
                </c:pt>
                <c:pt idx="102">
                  <c:v>10251</c:v>
                </c:pt>
                <c:pt idx="103">
                  <c:v>6984</c:v>
                </c:pt>
                <c:pt idx="104">
                  <c:v>3983</c:v>
                </c:pt>
                <c:pt idx="105">
                  <c:v>5222</c:v>
                </c:pt>
                <c:pt idx="106">
                  <c:v>4816</c:v>
                </c:pt>
                <c:pt idx="107">
                  <c:v>5311</c:v>
                </c:pt>
                <c:pt idx="108">
                  <c:v>7066</c:v>
                </c:pt>
                <c:pt idx="109">
                  <c:v>10406</c:v>
                </c:pt>
                <c:pt idx="110">
                  <c:v>7399</c:v>
                </c:pt>
                <c:pt idx="111">
                  <c:v>3987</c:v>
                </c:pt>
                <c:pt idx="112">
                  <c:v>5029</c:v>
                </c:pt>
                <c:pt idx="113">
                  <c:v>4642</c:v>
                </c:pt>
                <c:pt idx="114">
                  <c:v>5152</c:v>
                </c:pt>
                <c:pt idx="115">
                  <c:v>6786</c:v>
                </c:pt>
                <c:pt idx="116">
                  <c:v>10203</c:v>
                </c:pt>
                <c:pt idx="117">
                  <c:v>7245</c:v>
                </c:pt>
                <c:pt idx="118">
                  <c:v>2820</c:v>
                </c:pt>
                <c:pt idx="119">
                  <c:v>2611</c:v>
                </c:pt>
                <c:pt idx="120">
                  <c:v>2584</c:v>
                </c:pt>
                <c:pt idx="121">
                  <c:v>3113</c:v>
                </c:pt>
                <c:pt idx="122">
                  <c:v>5547</c:v>
                </c:pt>
                <c:pt idx="123">
                  <c:v>8475</c:v>
                </c:pt>
                <c:pt idx="124">
                  <c:v>5503</c:v>
                </c:pt>
                <c:pt idx="125">
                  <c:v>2815</c:v>
                </c:pt>
                <c:pt idx="126">
                  <c:v>2950</c:v>
                </c:pt>
                <c:pt idx="127">
                  <c:v>3043</c:v>
                </c:pt>
                <c:pt idx="128">
                  <c:v>3217</c:v>
                </c:pt>
                <c:pt idx="129">
                  <c:v>4816</c:v>
                </c:pt>
                <c:pt idx="130">
                  <c:v>6962</c:v>
                </c:pt>
                <c:pt idx="131">
                  <c:v>5174</c:v>
                </c:pt>
                <c:pt idx="132">
                  <c:v>2865</c:v>
                </c:pt>
                <c:pt idx="133">
                  <c:v>2776</c:v>
                </c:pt>
                <c:pt idx="134">
                  <c:v>2956</c:v>
                </c:pt>
                <c:pt idx="135">
                  <c:v>3470</c:v>
                </c:pt>
                <c:pt idx="136">
                  <c:v>4842</c:v>
                </c:pt>
                <c:pt idx="137">
                  <c:v>7545</c:v>
                </c:pt>
                <c:pt idx="138">
                  <c:v>4984</c:v>
                </c:pt>
                <c:pt idx="139">
                  <c:v>2673</c:v>
                </c:pt>
                <c:pt idx="140">
                  <c:v>2996</c:v>
                </c:pt>
                <c:pt idx="141">
                  <c:v>3445</c:v>
                </c:pt>
                <c:pt idx="142">
                  <c:v>4179</c:v>
                </c:pt>
                <c:pt idx="143">
                  <c:v>7117</c:v>
                </c:pt>
                <c:pt idx="144">
                  <c:v>10241</c:v>
                </c:pt>
                <c:pt idx="145">
                  <c:v>6811</c:v>
                </c:pt>
                <c:pt idx="146">
                  <c:v>2897</c:v>
                </c:pt>
                <c:pt idx="147">
                  <c:v>2874</c:v>
                </c:pt>
                <c:pt idx="148">
                  <c:v>2868</c:v>
                </c:pt>
                <c:pt idx="149">
                  <c:v>2967</c:v>
                </c:pt>
                <c:pt idx="150">
                  <c:v>4305</c:v>
                </c:pt>
                <c:pt idx="151">
                  <c:v>7157</c:v>
                </c:pt>
                <c:pt idx="152">
                  <c:v>5007</c:v>
                </c:pt>
                <c:pt idx="153">
                  <c:v>2345</c:v>
                </c:pt>
                <c:pt idx="154">
                  <c:v>2189</c:v>
                </c:pt>
                <c:pt idx="155">
                  <c:v>2588</c:v>
                </c:pt>
                <c:pt idx="156">
                  <c:v>2660</c:v>
                </c:pt>
                <c:pt idx="157">
                  <c:v>3895</c:v>
                </c:pt>
                <c:pt idx="158">
                  <c:v>5789</c:v>
                </c:pt>
                <c:pt idx="159">
                  <c:v>4619</c:v>
                </c:pt>
                <c:pt idx="160">
                  <c:v>2112</c:v>
                </c:pt>
                <c:pt idx="161">
                  <c:v>2056</c:v>
                </c:pt>
                <c:pt idx="162">
                  <c:v>2225</c:v>
                </c:pt>
                <c:pt idx="163">
                  <c:v>2426</c:v>
                </c:pt>
                <c:pt idx="164">
                  <c:v>3888</c:v>
                </c:pt>
                <c:pt idx="165">
                  <c:v>6084</c:v>
                </c:pt>
                <c:pt idx="166">
                  <c:v>4701</c:v>
                </c:pt>
                <c:pt idx="167">
                  <c:v>2684</c:v>
                </c:pt>
                <c:pt idx="168">
                  <c:v>3348</c:v>
                </c:pt>
                <c:pt idx="169">
                  <c:v>3274</c:v>
                </c:pt>
                <c:pt idx="170">
                  <c:v>3678</c:v>
                </c:pt>
                <c:pt idx="171">
                  <c:v>5613</c:v>
                </c:pt>
                <c:pt idx="172">
                  <c:v>8313</c:v>
                </c:pt>
                <c:pt idx="173">
                  <c:v>6437</c:v>
                </c:pt>
                <c:pt idx="174">
                  <c:v>3138</c:v>
                </c:pt>
                <c:pt idx="175">
                  <c:v>3400</c:v>
                </c:pt>
                <c:pt idx="176">
                  <c:v>3731</c:v>
                </c:pt>
                <c:pt idx="177">
                  <c:v>4162</c:v>
                </c:pt>
                <c:pt idx="178">
                  <c:v>6716</c:v>
                </c:pt>
                <c:pt idx="179">
                  <c:v>9029</c:v>
                </c:pt>
                <c:pt idx="180">
                  <c:v>7180</c:v>
                </c:pt>
                <c:pt idx="181">
                  <c:v>3362</c:v>
                </c:pt>
                <c:pt idx="182">
                  <c:v>4285</c:v>
                </c:pt>
                <c:pt idx="183">
                  <c:v>4664</c:v>
                </c:pt>
                <c:pt idx="184">
                  <c:v>6462</c:v>
                </c:pt>
                <c:pt idx="185">
                  <c:v>8742</c:v>
                </c:pt>
                <c:pt idx="186">
                  <c:v>12395</c:v>
                </c:pt>
                <c:pt idx="187">
                  <c:v>9451</c:v>
                </c:pt>
                <c:pt idx="188">
                  <c:v>4399</c:v>
                </c:pt>
                <c:pt idx="189">
                  <c:v>4708</c:v>
                </c:pt>
                <c:pt idx="190">
                  <c:v>5628</c:v>
                </c:pt>
                <c:pt idx="191">
                  <c:v>6664</c:v>
                </c:pt>
                <c:pt idx="192">
                  <c:v>9683</c:v>
                </c:pt>
                <c:pt idx="193">
                  <c:v>11505</c:v>
                </c:pt>
                <c:pt idx="194">
                  <c:v>8054</c:v>
                </c:pt>
                <c:pt idx="195">
                  <c:v>5415</c:v>
                </c:pt>
                <c:pt idx="196">
                  <c:v>6621</c:v>
                </c:pt>
                <c:pt idx="197">
                  <c:v>9784</c:v>
                </c:pt>
                <c:pt idx="198">
                  <c:v>6444</c:v>
                </c:pt>
                <c:pt idx="199">
                  <c:v>5502</c:v>
                </c:pt>
                <c:pt idx="200">
                  <c:v>6378</c:v>
                </c:pt>
                <c:pt idx="201">
                  <c:v>6172</c:v>
                </c:pt>
                <c:pt idx="202">
                  <c:v>4475</c:v>
                </c:pt>
                <c:pt idx="203">
                  <c:v>10577</c:v>
                </c:pt>
                <c:pt idx="204">
                  <c:v>8891</c:v>
                </c:pt>
                <c:pt idx="205">
                  <c:v>4363</c:v>
                </c:pt>
                <c:pt idx="206">
                  <c:v>5318</c:v>
                </c:pt>
                <c:pt idx="207">
                  <c:v>7013</c:v>
                </c:pt>
                <c:pt idx="208">
                  <c:v>5819</c:v>
                </c:pt>
                <c:pt idx="209">
                  <c:v>3557</c:v>
                </c:pt>
                <c:pt idx="210">
                  <c:v>3049</c:v>
                </c:pt>
                <c:pt idx="211">
                  <c:v>3084</c:v>
                </c:pt>
                <c:pt idx="212">
                  <c:v>3148</c:v>
                </c:pt>
                <c:pt idx="213">
                  <c:v>4198</c:v>
                </c:pt>
                <c:pt idx="214">
                  <c:v>6769</c:v>
                </c:pt>
                <c:pt idx="215">
                  <c:v>4991</c:v>
                </c:pt>
                <c:pt idx="216">
                  <c:v>2875</c:v>
                </c:pt>
                <c:pt idx="217">
                  <c:v>3017</c:v>
                </c:pt>
                <c:pt idx="218">
                  <c:v>2942</c:v>
                </c:pt>
                <c:pt idx="219">
                  <c:v>3192</c:v>
                </c:pt>
                <c:pt idx="220">
                  <c:v>4551</c:v>
                </c:pt>
                <c:pt idx="221">
                  <c:v>7193</c:v>
                </c:pt>
                <c:pt idx="222">
                  <c:v>5401</c:v>
                </c:pt>
                <c:pt idx="223">
                  <c:v>2598</c:v>
                </c:pt>
                <c:pt idx="224">
                  <c:v>2695</c:v>
                </c:pt>
                <c:pt idx="225">
                  <c:v>2852</c:v>
                </c:pt>
                <c:pt idx="226">
                  <c:v>3142</c:v>
                </c:pt>
                <c:pt idx="227">
                  <c:v>4603</c:v>
                </c:pt>
                <c:pt idx="228">
                  <c:v>7561</c:v>
                </c:pt>
                <c:pt idx="229">
                  <c:v>6027</c:v>
                </c:pt>
                <c:pt idx="230">
                  <c:v>2751</c:v>
                </c:pt>
                <c:pt idx="231">
                  <c:v>2556</c:v>
                </c:pt>
                <c:pt idx="232">
                  <c:v>2720</c:v>
                </c:pt>
                <c:pt idx="233">
                  <c:v>2839</c:v>
                </c:pt>
                <c:pt idx="234">
                  <c:v>4649</c:v>
                </c:pt>
                <c:pt idx="235">
                  <c:v>7318</c:v>
                </c:pt>
                <c:pt idx="236">
                  <c:v>5580</c:v>
                </c:pt>
                <c:pt idx="237">
                  <c:v>2560</c:v>
                </c:pt>
                <c:pt idx="238">
                  <c:v>2362</c:v>
                </c:pt>
                <c:pt idx="239">
                  <c:v>2528</c:v>
                </c:pt>
                <c:pt idx="240">
                  <c:v>2854</c:v>
                </c:pt>
                <c:pt idx="241">
                  <c:v>4118</c:v>
                </c:pt>
                <c:pt idx="242">
                  <c:v>7090</c:v>
                </c:pt>
                <c:pt idx="243">
                  <c:v>6194</c:v>
                </c:pt>
                <c:pt idx="244">
                  <c:v>2651</c:v>
                </c:pt>
                <c:pt idx="245">
                  <c:v>2472</c:v>
                </c:pt>
                <c:pt idx="246">
                  <c:v>2772</c:v>
                </c:pt>
                <c:pt idx="247">
                  <c:v>3103</c:v>
                </c:pt>
                <c:pt idx="248">
                  <c:v>5029</c:v>
                </c:pt>
                <c:pt idx="249">
                  <c:v>8469</c:v>
                </c:pt>
                <c:pt idx="250">
                  <c:v>6665</c:v>
                </c:pt>
                <c:pt idx="251">
                  <c:v>3122</c:v>
                </c:pt>
                <c:pt idx="252">
                  <c:v>3147</c:v>
                </c:pt>
                <c:pt idx="253">
                  <c:v>3116</c:v>
                </c:pt>
                <c:pt idx="254">
                  <c:v>3621</c:v>
                </c:pt>
                <c:pt idx="255">
                  <c:v>4864</c:v>
                </c:pt>
                <c:pt idx="256">
                  <c:v>8117</c:v>
                </c:pt>
                <c:pt idx="257">
                  <c:v>6108</c:v>
                </c:pt>
                <c:pt idx="258">
                  <c:v>2840</c:v>
                </c:pt>
                <c:pt idx="259">
                  <c:v>2816</c:v>
                </c:pt>
                <c:pt idx="260">
                  <c:v>3046</c:v>
                </c:pt>
                <c:pt idx="261">
                  <c:v>3493</c:v>
                </c:pt>
                <c:pt idx="262">
                  <c:v>5289</c:v>
                </c:pt>
                <c:pt idx="263">
                  <c:v>8745</c:v>
                </c:pt>
                <c:pt idx="264">
                  <c:v>6277</c:v>
                </c:pt>
                <c:pt idx="265">
                  <c:v>2862</c:v>
                </c:pt>
                <c:pt idx="266">
                  <c:v>2761</c:v>
                </c:pt>
                <c:pt idx="267">
                  <c:v>3310</c:v>
                </c:pt>
                <c:pt idx="268">
                  <c:v>3927</c:v>
                </c:pt>
                <c:pt idx="269">
                  <c:v>5154</c:v>
                </c:pt>
                <c:pt idx="270">
                  <c:v>8159</c:v>
                </c:pt>
                <c:pt idx="271">
                  <c:v>6108</c:v>
                </c:pt>
                <c:pt idx="272">
                  <c:v>3176</c:v>
                </c:pt>
                <c:pt idx="273">
                  <c:v>2793</c:v>
                </c:pt>
                <c:pt idx="274">
                  <c:v>2851</c:v>
                </c:pt>
                <c:pt idx="275">
                  <c:v>2944</c:v>
                </c:pt>
                <c:pt idx="276">
                  <c:v>4201</c:v>
                </c:pt>
                <c:pt idx="277">
                  <c:v>6382</c:v>
                </c:pt>
                <c:pt idx="278">
                  <c:v>4581</c:v>
                </c:pt>
                <c:pt idx="279">
                  <c:v>2770</c:v>
                </c:pt>
                <c:pt idx="280">
                  <c:v>2261</c:v>
                </c:pt>
                <c:pt idx="281">
                  <c:v>2164</c:v>
                </c:pt>
                <c:pt idx="282">
                  <c:v>2330</c:v>
                </c:pt>
                <c:pt idx="283">
                  <c:v>2368</c:v>
                </c:pt>
                <c:pt idx="284">
                  <c:v>1931</c:v>
                </c:pt>
                <c:pt idx="285">
                  <c:v>1395</c:v>
                </c:pt>
                <c:pt idx="286">
                  <c:v>1223</c:v>
                </c:pt>
                <c:pt idx="287">
                  <c:v>908</c:v>
                </c:pt>
                <c:pt idx="288">
                  <c:v>718</c:v>
                </c:pt>
                <c:pt idx="289">
                  <c:v>630</c:v>
                </c:pt>
                <c:pt idx="290">
                  <c:v>780</c:v>
                </c:pt>
                <c:pt idx="291">
                  <c:v>712</c:v>
                </c:pt>
                <c:pt idx="292">
                  <c:v>574</c:v>
                </c:pt>
                <c:pt idx="293">
                  <c:v>555</c:v>
                </c:pt>
                <c:pt idx="294">
                  <c:v>469</c:v>
                </c:pt>
                <c:pt idx="295">
                  <c:v>424</c:v>
                </c:pt>
                <c:pt idx="296">
                  <c:v>408</c:v>
                </c:pt>
                <c:pt idx="297">
                  <c:v>469</c:v>
                </c:pt>
                <c:pt idx="298">
                  <c:v>467</c:v>
                </c:pt>
                <c:pt idx="299">
                  <c:v>418</c:v>
                </c:pt>
                <c:pt idx="300">
                  <c:v>389</c:v>
                </c:pt>
                <c:pt idx="301">
                  <c:v>350</c:v>
                </c:pt>
                <c:pt idx="302">
                  <c:v>309</c:v>
                </c:pt>
                <c:pt idx="303">
                  <c:v>379</c:v>
                </c:pt>
                <c:pt idx="304">
                  <c:v>383</c:v>
                </c:pt>
                <c:pt idx="305">
                  <c:v>355</c:v>
                </c:pt>
                <c:pt idx="306">
                  <c:v>325</c:v>
                </c:pt>
                <c:pt idx="307">
                  <c:v>322</c:v>
                </c:pt>
                <c:pt idx="308">
                  <c:v>299</c:v>
                </c:pt>
                <c:pt idx="309">
                  <c:v>301</c:v>
                </c:pt>
                <c:pt idx="310">
                  <c:v>316</c:v>
                </c:pt>
                <c:pt idx="311">
                  <c:v>404</c:v>
                </c:pt>
                <c:pt idx="312">
                  <c:v>352</c:v>
                </c:pt>
                <c:pt idx="313">
                  <c:v>334</c:v>
                </c:pt>
                <c:pt idx="314">
                  <c:v>328</c:v>
                </c:pt>
                <c:pt idx="315">
                  <c:v>299</c:v>
                </c:pt>
                <c:pt idx="316">
                  <c:v>294</c:v>
                </c:pt>
                <c:pt idx="317">
                  <c:v>343</c:v>
                </c:pt>
                <c:pt idx="318">
                  <c:v>377</c:v>
                </c:pt>
                <c:pt idx="319">
                  <c:v>369</c:v>
                </c:pt>
                <c:pt idx="320">
                  <c:v>286</c:v>
                </c:pt>
                <c:pt idx="321">
                  <c:v>309</c:v>
                </c:pt>
                <c:pt idx="322">
                  <c:v>283</c:v>
                </c:pt>
                <c:pt idx="323">
                  <c:v>286</c:v>
                </c:pt>
                <c:pt idx="324">
                  <c:v>290</c:v>
                </c:pt>
                <c:pt idx="325">
                  <c:v>381</c:v>
                </c:pt>
                <c:pt idx="326">
                  <c:v>415</c:v>
                </c:pt>
                <c:pt idx="327">
                  <c:v>315</c:v>
                </c:pt>
                <c:pt idx="328">
                  <c:v>255</c:v>
                </c:pt>
                <c:pt idx="329">
                  <c:v>251</c:v>
                </c:pt>
                <c:pt idx="330">
                  <c:v>345</c:v>
                </c:pt>
                <c:pt idx="331">
                  <c:v>414</c:v>
                </c:pt>
                <c:pt idx="332">
                  <c:v>437</c:v>
                </c:pt>
                <c:pt idx="333">
                  <c:v>498</c:v>
                </c:pt>
                <c:pt idx="334">
                  <c:v>395</c:v>
                </c:pt>
                <c:pt idx="335">
                  <c:v>343</c:v>
                </c:pt>
                <c:pt idx="336">
                  <c:v>344</c:v>
                </c:pt>
                <c:pt idx="337">
                  <c:v>342</c:v>
                </c:pt>
                <c:pt idx="338">
                  <c:v>353</c:v>
                </c:pt>
                <c:pt idx="339">
                  <c:v>454</c:v>
                </c:pt>
                <c:pt idx="340">
                  <c:v>504</c:v>
                </c:pt>
                <c:pt idx="341">
                  <c:v>432</c:v>
                </c:pt>
                <c:pt idx="342">
                  <c:v>324</c:v>
                </c:pt>
                <c:pt idx="343">
                  <c:v>395</c:v>
                </c:pt>
                <c:pt idx="344">
                  <c:v>397</c:v>
                </c:pt>
                <c:pt idx="345">
                  <c:v>384</c:v>
                </c:pt>
                <c:pt idx="346">
                  <c:v>450</c:v>
                </c:pt>
                <c:pt idx="347">
                  <c:v>545</c:v>
                </c:pt>
                <c:pt idx="348">
                  <c:v>617</c:v>
                </c:pt>
                <c:pt idx="349">
                  <c:v>543</c:v>
                </c:pt>
                <c:pt idx="350">
                  <c:v>449</c:v>
                </c:pt>
                <c:pt idx="351">
                  <c:v>438</c:v>
                </c:pt>
                <c:pt idx="352">
                  <c:v>463</c:v>
                </c:pt>
                <c:pt idx="353">
                  <c:v>643</c:v>
                </c:pt>
                <c:pt idx="354">
                  <c:v>866</c:v>
                </c:pt>
                <c:pt idx="355">
                  <c:v>602</c:v>
                </c:pt>
                <c:pt idx="356">
                  <c:v>493</c:v>
                </c:pt>
                <c:pt idx="357">
                  <c:v>765</c:v>
                </c:pt>
                <c:pt idx="358">
                  <c:v>670</c:v>
                </c:pt>
                <c:pt idx="359">
                  <c:v>655</c:v>
                </c:pt>
                <c:pt idx="360">
                  <c:v>911</c:v>
                </c:pt>
                <c:pt idx="361">
                  <c:v>1197</c:v>
                </c:pt>
                <c:pt idx="362">
                  <c:v>899</c:v>
                </c:pt>
                <c:pt idx="363">
                  <c:v>664</c:v>
                </c:pt>
                <c:pt idx="364">
                  <c:v>684</c:v>
                </c:pt>
                <c:pt idx="365">
                  <c:v>652</c:v>
                </c:pt>
                <c:pt idx="366">
                  <c:v>638</c:v>
                </c:pt>
                <c:pt idx="367">
                  <c:v>850</c:v>
                </c:pt>
                <c:pt idx="368">
                  <c:v>1405</c:v>
                </c:pt>
                <c:pt idx="369">
                  <c:v>1096</c:v>
                </c:pt>
                <c:pt idx="370">
                  <c:v>725</c:v>
                </c:pt>
                <c:pt idx="371">
                  <c:v>738</c:v>
                </c:pt>
                <c:pt idx="372">
                  <c:v>799</c:v>
                </c:pt>
                <c:pt idx="373">
                  <c:v>871</c:v>
                </c:pt>
                <c:pt idx="374">
                  <c:v>1119</c:v>
                </c:pt>
                <c:pt idx="375">
                  <c:v>1710</c:v>
                </c:pt>
                <c:pt idx="376">
                  <c:v>1233</c:v>
                </c:pt>
                <c:pt idx="377">
                  <c:v>810</c:v>
                </c:pt>
                <c:pt idx="378">
                  <c:v>988</c:v>
                </c:pt>
                <c:pt idx="379">
                  <c:v>1140</c:v>
                </c:pt>
                <c:pt idx="380">
                  <c:v>1305</c:v>
                </c:pt>
                <c:pt idx="381">
                  <c:v>1678</c:v>
                </c:pt>
                <c:pt idx="382">
                  <c:v>1904</c:v>
                </c:pt>
                <c:pt idx="383">
                  <c:v>1478</c:v>
                </c:pt>
                <c:pt idx="384">
                  <c:v>936</c:v>
                </c:pt>
                <c:pt idx="385">
                  <c:v>932</c:v>
                </c:pt>
                <c:pt idx="386">
                  <c:v>1063</c:v>
                </c:pt>
                <c:pt idx="387">
                  <c:v>1016</c:v>
                </c:pt>
                <c:pt idx="388">
                  <c:v>1453</c:v>
                </c:pt>
                <c:pt idx="389">
                  <c:v>2340</c:v>
                </c:pt>
                <c:pt idx="390">
                  <c:v>1932</c:v>
                </c:pt>
                <c:pt idx="391">
                  <c:v>1081</c:v>
                </c:pt>
                <c:pt idx="392">
                  <c:v>1177</c:v>
                </c:pt>
                <c:pt idx="393">
                  <c:v>1330</c:v>
                </c:pt>
                <c:pt idx="394">
                  <c:v>1389</c:v>
                </c:pt>
                <c:pt idx="395">
                  <c:v>1999</c:v>
                </c:pt>
                <c:pt idx="396">
                  <c:v>3062</c:v>
                </c:pt>
                <c:pt idx="397">
                  <c:v>2197</c:v>
                </c:pt>
                <c:pt idx="398">
                  <c:v>1210</c:v>
                </c:pt>
                <c:pt idx="399">
                  <c:v>1234</c:v>
                </c:pt>
                <c:pt idx="400">
                  <c:v>1297</c:v>
                </c:pt>
                <c:pt idx="401">
                  <c:v>1572</c:v>
                </c:pt>
                <c:pt idx="402">
                  <c:v>2381</c:v>
                </c:pt>
                <c:pt idx="403">
                  <c:v>3555</c:v>
                </c:pt>
                <c:pt idx="404">
                  <c:v>2311</c:v>
                </c:pt>
                <c:pt idx="405">
                  <c:v>1457</c:v>
                </c:pt>
                <c:pt idx="406">
                  <c:v>1424</c:v>
                </c:pt>
                <c:pt idx="407">
                  <c:v>1641</c:v>
                </c:pt>
                <c:pt idx="408">
                  <c:v>1828</c:v>
                </c:pt>
                <c:pt idx="409">
                  <c:v>2612</c:v>
                </c:pt>
                <c:pt idx="410">
                  <c:v>4120</c:v>
                </c:pt>
                <c:pt idx="411">
                  <c:v>2849</c:v>
                </c:pt>
                <c:pt idx="412">
                  <c:v>1691</c:v>
                </c:pt>
                <c:pt idx="413">
                  <c:v>1733</c:v>
                </c:pt>
                <c:pt idx="414">
                  <c:v>1728</c:v>
                </c:pt>
                <c:pt idx="415">
                  <c:v>2136</c:v>
                </c:pt>
                <c:pt idx="416">
                  <c:v>4358</c:v>
                </c:pt>
                <c:pt idx="417">
                  <c:v>5286</c:v>
                </c:pt>
                <c:pt idx="418">
                  <c:v>3380</c:v>
                </c:pt>
                <c:pt idx="419">
                  <c:v>1899</c:v>
                </c:pt>
                <c:pt idx="420">
                  <c:v>1989</c:v>
                </c:pt>
                <c:pt idx="421">
                  <c:v>2306</c:v>
                </c:pt>
                <c:pt idx="422">
                  <c:v>2317</c:v>
                </c:pt>
                <c:pt idx="423">
                  <c:v>3600</c:v>
                </c:pt>
                <c:pt idx="424">
                  <c:v>5219</c:v>
                </c:pt>
                <c:pt idx="425">
                  <c:v>3645</c:v>
                </c:pt>
                <c:pt idx="426">
                  <c:v>2346</c:v>
                </c:pt>
                <c:pt idx="427">
                  <c:v>2370</c:v>
                </c:pt>
                <c:pt idx="428">
                  <c:v>2566</c:v>
                </c:pt>
                <c:pt idx="429">
                  <c:v>2447</c:v>
                </c:pt>
                <c:pt idx="430">
                  <c:v>3344</c:v>
                </c:pt>
                <c:pt idx="431">
                  <c:v>5263</c:v>
                </c:pt>
                <c:pt idx="432">
                  <c:v>3553</c:v>
                </c:pt>
                <c:pt idx="433">
                  <c:v>2276</c:v>
                </c:pt>
                <c:pt idx="434">
                  <c:v>2128</c:v>
                </c:pt>
                <c:pt idx="435">
                  <c:v>2789</c:v>
                </c:pt>
                <c:pt idx="436">
                  <c:v>2604</c:v>
                </c:pt>
                <c:pt idx="437">
                  <c:v>3576</c:v>
                </c:pt>
                <c:pt idx="438">
                  <c:v>5449</c:v>
                </c:pt>
                <c:pt idx="439">
                  <c:v>3847</c:v>
                </c:pt>
                <c:pt idx="440">
                  <c:v>2708</c:v>
                </c:pt>
                <c:pt idx="441">
                  <c:v>2924</c:v>
                </c:pt>
                <c:pt idx="442">
                  <c:v>3188</c:v>
                </c:pt>
                <c:pt idx="443">
                  <c:v>3529</c:v>
                </c:pt>
                <c:pt idx="444">
                  <c:v>4788</c:v>
                </c:pt>
                <c:pt idx="445">
                  <c:v>6990</c:v>
                </c:pt>
                <c:pt idx="446">
                  <c:v>6242</c:v>
                </c:pt>
                <c:pt idx="447">
                  <c:v>4381</c:v>
                </c:pt>
                <c:pt idx="448">
                  <c:v>2859</c:v>
                </c:pt>
                <c:pt idx="449">
                  <c:v>2893</c:v>
                </c:pt>
                <c:pt idx="450">
                  <c:v>3157</c:v>
                </c:pt>
                <c:pt idx="451">
                  <c:v>4393</c:v>
                </c:pt>
                <c:pt idx="452">
                  <c:v>6611</c:v>
                </c:pt>
                <c:pt idx="453">
                  <c:v>4441</c:v>
                </c:pt>
                <c:pt idx="454">
                  <c:v>2584</c:v>
                </c:pt>
                <c:pt idx="455">
                  <c:v>2772</c:v>
                </c:pt>
                <c:pt idx="456">
                  <c:v>2871</c:v>
                </c:pt>
                <c:pt idx="457">
                  <c:v>2976</c:v>
                </c:pt>
                <c:pt idx="458">
                  <c:v>4773</c:v>
                </c:pt>
                <c:pt idx="459">
                  <c:v>7709</c:v>
                </c:pt>
                <c:pt idx="460">
                  <c:v>5470</c:v>
                </c:pt>
                <c:pt idx="461">
                  <c:v>2571</c:v>
                </c:pt>
                <c:pt idx="462">
                  <c:v>2522</c:v>
                </c:pt>
                <c:pt idx="463">
                  <c:v>2628</c:v>
                </c:pt>
                <c:pt idx="464">
                  <c:v>2858</c:v>
                </c:pt>
                <c:pt idx="465">
                  <c:v>4322</c:v>
                </c:pt>
                <c:pt idx="466">
                  <c:v>6645</c:v>
                </c:pt>
                <c:pt idx="467">
                  <c:v>4430</c:v>
                </c:pt>
                <c:pt idx="468">
                  <c:v>2551</c:v>
                </c:pt>
                <c:pt idx="469">
                  <c:v>3092</c:v>
                </c:pt>
                <c:pt idx="470">
                  <c:v>3573</c:v>
                </c:pt>
                <c:pt idx="471">
                  <c:v>3659</c:v>
                </c:pt>
                <c:pt idx="472">
                  <c:v>5595</c:v>
                </c:pt>
                <c:pt idx="473">
                  <c:v>8318</c:v>
                </c:pt>
                <c:pt idx="474">
                  <c:v>5401</c:v>
                </c:pt>
                <c:pt idx="475">
                  <c:v>3537</c:v>
                </c:pt>
                <c:pt idx="476">
                  <c:v>3539</c:v>
                </c:pt>
                <c:pt idx="477">
                  <c:v>4169</c:v>
                </c:pt>
                <c:pt idx="478">
                  <c:v>4029</c:v>
                </c:pt>
                <c:pt idx="479">
                  <c:v>7258</c:v>
                </c:pt>
                <c:pt idx="480">
                  <c:v>8808</c:v>
                </c:pt>
                <c:pt idx="481">
                  <c:v>6692</c:v>
                </c:pt>
                <c:pt idx="482">
                  <c:v>3431</c:v>
                </c:pt>
                <c:pt idx="483">
                  <c:v>3436</c:v>
                </c:pt>
                <c:pt idx="484">
                  <c:v>3744</c:v>
                </c:pt>
                <c:pt idx="485">
                  <c:v>3819</c:v>
                </c:pt>
                <c:pt idx="486">
                  <c:v>5776</c:v>
                </c:pt>
                <c:pt idx="487">
                  <c:v>8658</c:v>
                </c:pt>
                <c:pt idx="488">
                  <c:v>5843</c:v>
                </c:pt>
                <c:pt idx="489">
                  <c:v>3642</c:v>
                </c:pt>
                <c:pt idx="490">
                  <c:v>3706</c:v>
                </c:pt>
                <c:pt idx="491">
                  <c:v>3677</c:v>
                </c:pt>
                <c:pt idx="492">
                  <c:v>3892</c:v>
                </c:pt>
                <c:pt idx="493">
                  <c:v>6175</c:v>
                </c:pt>
                <c:pt idx="494">
                  <c:v>6808</c:v>
                </c:pt>
                <c:pt idx="495">
                  <c:v>4456</c:v>
                </c:pt>
                <c:pt idx="496">
                  <c:v>2733</c:v>
                </c:pt>
                <c:pt idx="497">
                  <c:v>2771</c:v>
                </c:pt>
                <c:pt idx="498">
                  <c:v>3042</c:v>
                </c:pt>
                <c:pt idx="499">
                  <c:v>2680</c:v>
                </c:pt>
                <c:pt idx="500">
                  <c:v>3957</c:v>
                </c:pt>
                <c:pt idx="501">
                  <c:v>5657</c:v>
                </c:pt>
                <c:pt idx="502">
                  <c:v>3758</c:v>
                </c:pt>
                <c:pt idx="503">
                  <c:v>2875</c:v>
                </c:pt>
                <c:pt idx="504">
                  <c:v>2544</c:v>
                </c:pt>
                <c:pt idx="505">
                  <c:v>2781</c:v>
                </c:pt>
                <c:pt idx="506">
                  <c:v>2913</c:v>
                </c:pt>
                <c:pt idx="507">
                  <c:v>3884</c:v>
                </c:pt>
                <c:pt idx="508">
                  <c:v>5782</c:v>
                </c:pt>
                <c:pt idx="509">
                  <c:v>4245</c:v>
                </c:pt>
                <c:pt idx="510">
                  <c:v>2439</c:v>
                </c:pt>
                <c:pt idx="511">
                  <c:v>2651</c:v>
                </c:pt>
                <c:pt idx="512">
                  <c:v>3029</c:v>
                </c:pt>
                <c:pt idx="513">
                  <c:v>1637</c:v>
                </c:pt>
                <c:pt idx="514">
                  <c:v>1422</c:v>
                </c:pt>
                <c:pt idx="515">
                  <c:v>1572</c:v>
                </c:pt>
                <c:pt idx="516">
                  <c:v>1287</c:v>
                </c:pt>
                <c:pt idx="517">
                  <c:v>1141</c:v>
                </c:pt>
                <c:pt idx="518">
                  <c:v>1375</c:v>
                </c:pt>
                <c:pt idx="519">
                  <c:v>1046</c:v>
                </c:pt>
                <c:pt idx="520">
                  <c:v>1099</c:v>
                </c:pt>
                <c:pt idx="521">
                  <c:v>1345</c:v>
                </c:pt>
                <c:pt idx="522">
                  <c:v>1686</c:v>
                </c:pt>
                <c:pt idx="523">
                  <c:v>1143</c:v>
                </c:pt>
                <c:pt idx="524">
                  <c:v>860</c:v>
                </c:pt>
                <c:pt idx="525">
                  <c:v>709</c:v>
                </c:pt>
                <c:pt idx="526">
                  <c:v>710</c:v>
                </c:pt>
                <c:pt idx="527">
                  <c:v>741</c:v>
                </c:pt>
                <c:pt idx="528">
                  <c:v>1012</c:v>
                </c:pt>
                <c:pt idx="529">
                  <c:v>1181</c:v>
                </c:pt>
                <c:pt idx="530">
                  <c:v>963</c:v>
                </c:pt>
                <c:pt idx="531">
                  <c:v>769</c:v>
                </c:pt>
                <c:pt idx="532">
                  <c:v>683</c:v>
                </c:pt>
                <c:pt idx="533">
                  <c:v>656</c:v>
                </c:pt>
                <c:pt idx="534">
                  <c:v>794</c:v>
                </c:pt>
                <c:pt idx="535">
                  <c:v>1061</c:v>
                </c:pt>
                <c:pt idx="536">
                  <c:v>1246</c:v>
                </c:pt>
                <c:pt idx="537">
                  <c:v>960</c:v>
                </c:pt>
                <c:pt idx="538">
                  <c:v>785</c:v>
                </c:pt>
                <c:pt idx="539">
                  <c:v>806</c:v>
                </c:pt>
                <c:pt idx="540">
                  <c:v>1143</c:v>
                </c:pt>
                <c:pt idx="541">
                  <c:v>1562</c:v>
                </c:pt>
                <c:pt idx="542">
                  <c:v>2140</c:v>
                </c:pt>
                <c:pt idx="543">
                  <c:v>2918</c:v>
                </c:pt>
                <c:pt idx="544">
                  <c:v>2164</c:v>
                </c:pt>
                <c:pt idx="545">
                  <c:v>1372</c:v>
                </c:pt>
                <c:pt idx="546">
                  <c:v>1453</c:v>
                </c:pt>
                <c:pt idx="547">
                  <c:v>1599</c:v>
                </c:pt>
                <c:pt idx="548">
                  <c:v>1837</c:v>
                </c:pt>
                <c:pt idx="549">
                  <c:v>2992</c:v>
                </c:pt>
                <c:pt idx="550">
                  <c:v>3640</c:v>
                </c:pt>
                <c:pt idx="551">
                  <c:v>2760</c:v>
                </c:pt>
                <c:pt idx="552">
                  <c:v>1800</c:v>
                </c:pt>
                <c:pt idx="553">
                  <c:v>1817</c:v>
                </c:pt>
                <c:pt idx="554">
                  <c:v>1438</c:v>
                </c:pt>
                <c:pt idx="555">
                  <c:v>1340</c:v>
                </c:pt>
                <c:pt idx="556">
                  <c:v>1746</c:v>
                </c:pt>
                <c:pt idx="557">
                  <c:v>1985</c:v>
                </c:pt>
                <c:pt idx="558">
                  <c:v>1398</c:v>
                </c:pt>
                <c:pt idx="559">
                  <c:v>1220</c:v>
                </c:pt>
                <c:pt idx="560">
                  <c:v>1205</c:v>
                </c:pt>
                <c:pt idx="561">
                  <c:v>1299</c:v>
                </c:pt>
                <c:pt idx="562">
                  <c:v>1772</c:v>
                </c:pt>
                <c:pt idx="563">
                  <c:v>3476</c:v>
                </c:pt>
                <c:pt idx="564">
                  <c:v>1646</c:v>
                </c:pt>
                <c:pt idx="565">
                  <c:v>1232</c:v>
                </c:pt>
                <c:pt idx="566">
                  <c:v>983</c:v>
                </c:pt>
                <c:pt idx="567">
                  <c:v>1048</c:v>
                </c:pt>
                <c:pt idx="568">
                  <c:v>1045</c:v>
                </c:pt>
                <c:pt idx="569">
                  <c:v>1948</c:v>
                </c:pt>
                <c:pt idx="570">
                  <c:v>1936</c:v>
                </c:pt>
                <c:pt idx="571">
                  <c:v>1015</c:v>
                </c:pt>
                <c:pt idx="572">
                  <c:v>1039</c:v>
                </c:pt>
                <c:pt idx="573">
                  <c:v>922</c:v>
                </c:pt>
                <c:pt idx="574">
                  <c:v>838</c:v>
                </c:pt>
                <c:pt idx="575">
                  <c:v>786</c:v>
                </c:pt>
                <c:pt idx="576">
                  <c:v>814</c:v>
                </c:pt>
                <c:pt idx="577">
                  <c:v>993</c:v>
                </c:pt>
                <c:pt idx="578">
                  <c:v>1152</c:v>
                </c:pt>
                <c:pt idx="579">
                  <c:v>972</c:v>
                </c:pt>
                <c:pt idx="580">
                  <c:v>727</c:v>
                </c:pt>
                <c:pt idx="581">
                  <c:v>642</c:v>
                </c:pt>
                <c:pt idx="582">
                  <c:v>711</c:v>
                </c:pt>
                <c:pt idx="583">
                  <c:v>756</c:v>
                </c:pt>
                <c:pt idx="584">
                  <c:v>847</c:v>
                </c:pt>
                <c:pt idx="585">
                  <c:v>901</c:v>
                </c:pt>
                <c:pt idx="586">
                  <c:v>809</c:v>
                </c:pt>
                <c:pt idx="587">
                  <c:v>677</c:v>
                </c:pt>
                <c:pt idx="588">
                  <c:v>610</c:v>
                </c:pt>
                <c:pt idx="589">
                  <c:v>598</c:v>
                </c:pt>
                <c:pt idx="590">
                  <c:v>579</c:v>
                </c:pt>
                <c:pt idx="591">
                  <c:v>764</c:v>
                </c:pt>
                <c:pt idx="592">
                  <c:v>902</c:v>
                </c:pt>
                <c:pt idx="593">
                  <c:v>906</c:v>
                </c:pt>
                <c:pt idx="594">
                  <c:v>716</c:v>
                </c:pt>
                <c:pt idx="595">
                  <c:v>633</c:v>
                </c:pt>
                <c:pt idx="596">
                  <c:v>632</c:v>
                </c:pt>
                <c:pt idx="597">
                  <c:v>688</c:v>
                </c:pt>
                <c:pt idx="598">
                  <c:v>888</c:v>
                </c:pt>
                <c:pt idx="599">
                  <c:v>1128</c:v>
                </c:pt>
                <c:pt idx="600">
                  <c:v>865</c:v>
                </c:pt>
                <c:pt idx="601">
                  <c:v>687</c:v>
                </c:pt>
                <c:pt idx="602">
                  <c:v>686</c:v>
                </c:pt>
                <c:pt idx="603">
                  <c:v>810</c:v>
                </c:pt>
                <c:pt idx="604">
                  <c:v>921</c:v>
                </c:pt>
                <c:pt idx="605">
                  <c:v>1057</c:v>
                </c:pt>
                <c:pt idx="606">
                  <c:v>1421</c:v>
                </c:pt>
                <c:pt idx="607">
                  <c:v>1256</c:v>
                </c:pt>
                <c:pt idx="608">
                  <c:v>2017</c:v>
                </c:pt>
                <c:pt idx="609">
                  <c:v>1149</c:v>
                </c:pt>
                <c:pt idx="610">
                  <c:v>1150</c:v>
                </c:pt>
                <c:pt idx="611">
                  <c:v>1016</c:v>
                </c:pt>
                <c:pt idx="612">
                  <c:v>1300</c:v>
                </c:pt>
                <c:pt idx="613">
                  <c:v>1586</c:v>
                </c:pt>
                <c:pt idx="614">
                  <c:v>1374</c:v>
                </c:pt>
                <c:pt idx="615">
                  <c:v>1080</c:v>
                </c:pt>
                <c:pt idx="616">
                  <c:v>1020</c:v>
                </c:pt>
                <c:pt idx="617">
                  <c:v>1077</c:v>
                </c:pt>
                <c:pt idx="618">
                  <c:v>1004</c:v>
                </c:pt>
                <c:pt idx="619">
                  <c:v>1245</c:v>
                </c:pt>
                <c:pt idx="620">
                  <c:v>1521</c:v>
                </c:pt>
                <c:pt idx="621">
                  <c:v>1142</c:v>
                </c:pt>
                <c:pt idx="622">
                  <c:v>970</c:v>
                </c:pt>
                <c:pt idx="623">
                  <c:v>936</c:v>
                </c:pt>
                <c:pt idx="624">
                  <c:v>925</c:v>
                </c:pt>
                <c:pt idx="625">
                  <c:v>873</c:v>
                </c:pt>
                <c:pt idx="626">
                  <c:v>1302</c:v>
                </c:pt>
                <c:pt idx="627">
                  <c:v>1545</c:v>
                </c:pt>
                <c:pt idx="628">
                  <c:v>1226</c:v>
                </c:pt>
                <c:pt idx="629">
                  <c:v>1054</c:v>
                </c:pt>
                <c:pt idx="630">
                  <c:v>926</c:v>
                </c:pt>
                <c:pt idx="631">
                  <c:v>1129</c:v>
                </c:pt>
                <c:pt idx="632">
                  <c:v>1027</c:v>
                </c:pt>
                <c:pt idx="633">
                  <c:v>1520</c:v>
                </c:pt>
                <c:pt idx="634">
                  <c:v>1634</c:v>
                </c:pt>
                <c:pt idx="635">
                  <c:v>1290</c:v>
                </c:pt>
                <c:pt idx="636">
                  <c:v>985</c:v>
                </c:pt>
                <c:pt idx="637">
                  <c:v>1010</c:v>
                </c:pt>
                <c:pt idx="638">
                  <c:v>1103</c:v>
                </c:pt>
                <c:pt idx="639">
                  <c:v>1004</c:v>
                </c:pt>
                <c:pt idx="640">
                  <c:v>1425</c:v>
                </c:pt>
                <c:pt idx="641">
                  <c:v>1750</c:v>
                </c:pt>
                <c:pt idx="642">
                  <c:v>1472</c:v>
                </c:pt>
                <c:pt idx="643">
                  <c:v>1054</c:v>
                </c:pt>
                <c:pt idx="644">
                  <c:v>1022</c:v>
                </c:pt>
                <c:pt idx="645">
                  <c:v>1242</c:v>
                </c:pt>
                <c:pt idx="646">
                  <c:v>1171</c:v>
                </c:pt>
                <c:pt idx="647">
                  <c:v>1631</c:v>
                </c:pt>
                <c:pt idx="648">
                  <c:v>2005</c:v>
                </c:pt>
                <c:pt idx="649">
                  <c:v>1622</c:v>
                </c:pt>
                <c:pt idx="650">
                  <c:v>2051</c:v>
                </c:pt>
                <c:pt idx="651">
                  <c:v>1238</c:v>
                </c:pt>
                <c:pt idx="652">
                  <c:v>1174</c:v>
                </c:pt>
                <c:pt idx="653">
                  <c:v>1274</c:v>
                </c:pt>
                <c:pt idx="654">
                  <c:v>1737</c:v>
                </c:pt>
                <c:pt idx="655">
                  <c:v>2131</c:v>
                </c:pt>
                <c:pt idx="656">
                  <c:v>1719</c:v>
                </c:pt>
                <c:pt idx="657">
                  <c:v>1322</c:v>
                </c:pt>
                <c:pt idx="658">
                  <c:v>1799</c:v>
                </c:pt>
                <c:pt idx="659">
                  <c:v>2125</c:v>
                </c:pt>
                <c:pt idx="660">
                  <c:v>2545</c:v>
                </c:pt>
                <c:pt idx="661">
                  <c:v>2788</c:v>
                </c:pt>
                <c:pt idx="662">
                  <c:v>3096</c:v>
                </c:pt>
                <c:pt idx="663">
                  <c:v>3026</c:v>
                </c:pt>
                <c:pt idx="664">
                  <c:v>2827</c:v>
                </c:pt>
                <c:pt idx="665">
                  <c:v>1881</c:v>
                </c:pt>
                <c:pt idx="666">
                  <c:v>2008</c:v>
                </c:pt>
                <c:pt idx="667">
                  <c:v>1807</c:v>
                </c:pt>
                <c:pt idx="668">
                  <c:v>2467</c:v>
                </c:pt>
                <c:pt idx="669">
                  <c:v>3123</c:v>
                </c:pt>
                <c:pt idx="670">
                  <c:v>2534</c:v>
                </c:pt>
                <c:pt idx="671">
                  <c:v>2609</c:v>
                </c:pt>
                <c:pt idx="672">
                  <c:v>2140</c:v>
                </c:pt>
                <c:pt idx="673">
                  <c:v>2079</c:v>
                </c:pt>
                <c:pt idx="674">
                  <c:v>2477</c:v>
                </c:pt>
                <c:pt idx="675">
                  <c:v>3328</c:v>
                </c:pt>
                <c:pt idx="676">
                  <c:v>4827</c:v>
                </c:pt>
                <c:pt idx="677">
                  <c:v>3208</c:v>
                </c:pt>
                <c:pt idx="678">
                  <c:v>2030</c:v>
                </c:pt>
                <c:pt idx="679">
                  <c:v>1966</c:v>
                </c:pt>
                <c:pt idx="680">
                  <c:v>1993</c:v>
                </c:pt>
                <c:pt idx="681">
                  <c:v>2138</c:v>
                </c:pt>
                <c:pt idx="682">
                  <c:v>3537</c:v>
                </c:pt>
                <c:pt idx="683">
                  <c:v>4943</c:v>
                </c:pt>
                <c:pt idx="684">
                  <c:v>3090</c:v>
                </c:pt>
                <c:pt idx="685">
                  <c:v>2099</c:v>
                </c:pt>
                <c:pt idx="686">
                  <c:v>1923</c:v>
                </c:pt>
                <c:pt idx="687">
                  <c:v>2062</c:v>
                </c:pt>
                <c:pt idx="688">
                  <c:v>2113</c:v>
                </c:pt>
                <c:pt idx="689">
                  <c:v>3581</c:v>
                </c:pt>
                <c:pt idx="690">
                  <c:v>4911</c:v>
                </c:pt>
                <c:pt idx="691">
                  <c:v>4485</c:v>
                </c:pt>
                <c:pt idx="692">
                  <c:v>2937</c:v>
                </c:pt>
                <c:pt idx="693">
                  <c:v>2160</c:v>
                </c:pt>
                <c:pt idx="694">
                  <c:v>2225</c:v>
                </c:pt>
                <c:pt idx="695">
                  <c:v>2099</c:v>
                </c:pt>
                <c:pt idx="696">
                  <c:v>3241</c:v>
                </c:pt>
                <c:pt idx="697">
                  <c:v>4478</c:v>
                </c:pt>
                <c:pt idx="698">
                  <c:v>3383</c:v>
                </c:pt>
                <c:pt idx="699">
                  <c:v>2104</c:v>
                </c:pt>
                <c:pt idx="700">
                  <c:v>2088</c:v>
                </c:pt>
                <c:pt idx="701">
                  <c:v>2127</c:v>
                </c:pt>
                <c:pt idx="702">
                  <c:v>3275</c:v>
                </c:pt>
                <c:pt idx="703">
                  <c:v>3853</c:v>
                </c:pt>
                <c:pt idx="704">
                  <c:v>5602</c:v>
                </c:pt>
                <c:pt idx="705">
                  <c:v>3766</c:v>
                </c:pt>
                <c:pt idx="706">
                  <c:v>3104</c:v>
                </c:pt>
                <c:pt idx="707">
                  <c:v>2712</c:v>
                </c:pt>
                <c:pt idx="708">
                  <c:v>2944</c:v>
                </c:pt>
                <c:pt idx="709">
                  <c:v>3244</c:v>
                </c:pt>
                <c:pt idx="710">
                  <c:v>5617</c:v>
                </c:pt>
                <c:pt idx="711">
                  <c:v>7652</c:v>
                </c:pt>
                <c:pt idx="712">
                  <c:v>5712</c:v>
                </c:pt>
                <c:pt idx="713">
                  <c:v>3104</c:v>
                </c:pt>
                <c:pt idx="714">
                  <c:v>3039</c:v>
                </c:pt>
                <c:pt idx="715">
                  <c:v>3325</c:v>
                </c:pt>
                <c:pt idx="716">
                  <c:v>3761</c:v>
                </c:pt>
                <c:pt idx="717">
                  <c:v>6216</c:v>
                </c:pt>
                <c:pt idx="718">
                  <c:v>9243</c:v>
                </c:pt>
                <c:pt idx="719">
                  <c:v>8197</c:v>
                </c:pt>
                <c:pt idx="720">
                  <c:v>5433</c:v>
                </c:pt>
                <c:pt idx="721">
                  <c:v>3663</c:v>
                </c:pt>
                <c:pt idx="722">
                  <c:v>3741</c:v>
                </c:pt>
                <c:pt idx="723">
                  <c:v>3772</c:v>
                </c:pt>
                <c:pt idx="724">
                  <c:v>5335</c:v>
                </c:pt>
                <c:pt idx="725">
                  <c:v>7227</c:v>
                </c:pt>
                <c:pt idx="726">
                  <c:v>4957</c:v>
                </c:pt>
                <c:pt idx="727">
                  <c:v>3014</c:v>
                </c:pt>
                <c:pt idx="728">
                  <c:v>3117</c:v>
                </c:pt>
                <c:pt idx="729">
                  <c:v>3228</c:v>
                </c:pt>
                <c:pt idx="730">
                  <c:v>3466</c:v>
                </c:pt>
                <c:pt idx="731">
                  <c:v>5377</c:v>
                </c:pt>
                <c:pt idx="732">
                  <c:v>7413</c:v>
                </c:pt>
                <c:pt idx="733">
                  <c:v>6141</c:v>
                </c:pt>
                <c:pt idx="734">
                  <c:v>3284</c:v>
                </c:pt>
                <c:pt idx="735">
                  <c:v>3573</c:v>
                </c:pt>
                <c:pt idx="736">
                  <c:v>4310</c:v>
                </c:pt>
                <c:pt idx="737">
                  <c:v>4222</c:v>
                </c:pt>
                <c:pt idx="738">
                  <c:v>7367</c:v>
                </c:pt>
                <c:pt idx="739">
                  <c:v>7672</c:v>
                </c:pt>
                <c:pt idx="740">
                  <c:v>4985</c:v>
                </c:pt>
                <c:pt idx="741">
                  <c:v>3690</c:v>
                </c:pt>
                <c:pt idx="742">
                  <c:v>3898</c:v>
                </c:pt>
                <c:pt idx="743">
                  <c:v>3795</c:v>
                </c:pt>
                <c:pt idx="744">
                  <c:v>4168</c:v>
                </c:pt>
                <c:pt idx="745">
                  <c:v>5996</c:v>
                </c:pt>
                <c:pt idx="746">
                  <c:v>8913</c:v>
                </c:pt>
                <c:pt idx="747">
                  <c:v>6493</c:v>
                </c:pt>
                <c:pt idx="748">
                  <c:v>3643</c:v>
                </c:pt>
                <c:pt idx="749">
                  <c:v>4503</c:v>
                </c:pt>
                <c:pt idx="750">
                  <c:v>4019</c:v>
                </c:pt>
                <c:pt idx="751">
                  <c:v>4183</c:v>
                </c:pt>
                <c:pt idx="752">
                  <c:v>6046</c:v>
                </c:pt>
                <c:pt idx="753">
                  <c:v>9881</c:v>
                </c:pt>
                <c:pt idx="754">
                  <c:v>6558</c:v>
                </c:pt>
                <c:pt idx="755">
                  <c:v>3742</c:v>
                </c:pt>
                <c:pt idx="756">
                  <c:v>4021</c:v>
                </c:pt>
                <c:pt idx="757">
                  <c:v>4568</c:v>
                </c:pt>
                <c:pt idx="758">
                  <c:v>4204</c:v>
                </c:pt>
                <c:pt idx="759">
                  <c:v>5667</c:v>
                </c:pt>
                <c:pt idx="760">
                  <c:v>7315</c:v>
                </c:pt>
                <c:pt idx="761">
                  <c:v>8312</c:v>
                </c:pt>
                <c:pt idx="762">
                  <c:v>5371</c:v>
                </c:pt>
                <c:pt idx="763">
                  <c:v>3568</c:v>
                </c:pt>
                <c:pt idx="764">
                  <c:v>3536</c:v>
                </c:pt>
                <c:pt idx="765">
                  <c:v>3784</c:v>
                </c:pt>
                <c:pt idx="766">
                  <c:v>5488</c:v>
                </c:pt>
                <c:pt idx="767">
                  <c:v>8488</c:v>
                </c:pt>
                <c:pt idx="768">
                  <c:v>6212</c:v>
                </c:pt>
                <c:pt idx="769">
                  <c:v>3895</c:v>
                </c:pt>
                <c:pt idx="770">
                  <c:v>4851</c:v>
                </c:pt>
                <c:pt idx="771">
                  <c:v>4887</c:v>
                </c:pt>
                <c:pt idx="772">
                  <c:v>5038</c:v>
                </c:pt>
                <c:pt idx="773">
                  <c:v>6189</c:v>
                </c:pt>
                <c:pt idx="774">
                  <c:v>8516</c:v>
                </c:pt>
                <c:pt idx="775">
                  <c:v>7490</c:v>
                </c:pt>
                <c:pt idx="776">
                  <c:v>3707</c:v>
                </c:pt>
                <c:pt idx="777">
                  <c:v>3879</c:v>
                </c:pt>
                <c:pt idx="778">
                  <c:v>4590</c:v>
                </c:pt>
                <c:pt idx="779">
                  <c:v>4387</c:v>
                </c:pt>
                <c:pt idx="780">
                  <c:v>6203</c:v>
                </c:pt>
                <c:pt idx="781">
                  <c:v>8959</c:v>
                </c:pt>
                <c:pt idx="782">
                  <c:v>6407</c:v>
                </c:pt>
                <c:pt idx="783">
                  <c:v>3666</c:v>
                </c:pt>
                <c:pt idx="784">
                  <c:v>3819</c:v>
                </c:pt>
                <c:pt idx="785">
                  <c:v>4003</c:v>
                </c:pt>
                <c:pt idx="786">
                  <c:v>4501</c:v>
                </c:pt>
                <c:pt idx="787">
                  <c:v>6375</c:v>
                </c:pt>
                <c:pt idx="788">
                  <c:v>9452</c:v>
                </c:pt>
                <c:pt idx="789">
                  <c:v>6668</c:v>
                </c:pt>
                <c:pt idx="790">
                  <c:v>4122</c:v>
                </c:pt>
                <c:pt idx="791">
                  <c:v>4007</c:v>
                </c:pt>
                <c:pt idx="792">
                  <c:v>3966</c:v>
                </c:pt>
                <c:pt idx="793">
                  <c:v>4402</c:v>
                </c:pt>
                <c:pt idx="794">
                  <c:v>5622</c:v>
                </c:pt>
                <c:pt idx="795">
                  <c:v>7720</c:v>
                </c:pt>
                <c:pt idx="796">
                  <c:v>6000</c:v>
                </c:pt>
                <c:pt idx="797">
                  <c:v>3582</c:v>
                </c:pt>
                <c:pt idx="798">
                  <c:v>3709</c:v>
                </c:pt>
                <c:pt idx="799">
                  <c:v>3865</c:v>
                </c:pt>
                <c:pt idx="800">
                  <c:v>4123</c:v>
                </c:pt>
                <c:pt idx="801">
                  <c:v>5666</c:v>
                </c:pt>
                <c:pt idx="802">
                  <c:v>8367</c:v>
                </c:pt>
                <c:pt idx="803">
                  <c:v>6206</c:v>
                </c:pt>
                <c:pt idx="804">
                  <c:v>3852</c:v>
                </c:pt>
              </c:numCache>
            </c:numRef>
          </c:val>
          <c:smooth val="0"/>
          <c:extLst>
            <c:ext xmlns:c16="http://schemas.microsoft.com/office/drawing/2014/chart" uri="{C3380CC4-5D6E-409C-BE32-E72D297353CC}">
              <c16:uniqueId val="{00000000-F1DF-4982-B691-46E49CDB1BE1}"/>
            </c:ext>
          </c:extLst>
        </c:ser>
        <c:ser>
          <c:idx val="1"/>
          <c:order val="1"/>
          <c:tx>
            <c:strRef>
              <c:f>'Model Fit'!$C$1</c:f>
              <c:strCache>
                <c:ptCount val="1"/>
                <c:pt idx="0">
                  <c:v>Model</c:v>
                </c:pt>
              </c:strCache>
            </c:strRef>
          </c:tx>
          <c:spPr>
            <a:ln w="28575" cap="rnd">
              <a:solidFill>
                <a:schemeClr val="accent2"/>
              </a:solidFill>
              <a:round/>
            </a:ln>
            <a:effectLst/>
          </c:spPr>
          <c:marker>
            <c:symbol val="none"/>
          </c:marker>
          <c:cat>
            <c:numRef>
              <c:f>'Model Fit'!$A$2:$A$806</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'Model Fit'!$C$2:$C$806</c:f>
              <c:numCache>
                <c:formatCode>#,##0</c:formatCode>
                <c:ptCount val="805"/>
                <c:pt idx="0">
                  <c:v>1655.1534901</c:v>
                </c:pt>
                <c:pt idx="1">
                  <c:v>1542.1052681000001</c:v>
                </c:pt>
                <c:pt idx="2">
                  <c:v>1872.4971860999999</c:v>
                </c:pt>
                <c:pt idx="3">
                  <c:v>3620.7442025999999</c:v>
                </c:pt>
                <c:pt idx="4">
                  <c:v>6011.8597284999996</c:v>
                </c:pt>
                <c:pt idx="5">
                  <c:v>4417.4819927999997</c:v>
                </c:pt>
                <c:pt idx="6">
                  <c:v>2249.3582350000001</c:v>
                </c:pt>
                <c:pt idx="7">
                  <c:v>2730.4839740000002</c:v>
                </c:pt>
                <c:pt idx="8">
                  <c:v>2712.1457999999998</c:v>
                </c:pt>
                <c:pt idx="9">
                  <c:v>2763.0010975999999</c:v>
                </c:pt>
                <c:pt idx="10">
                  <c:v>3937.5214798000002</c:v>
                </c:pt>
                <c:pt idx="11">
                  <c:v>5931.4404548000002</c:v>
                </c:pt>
                <c:pt idx="12">
                  <c:v>3991.712548</c:v>
                </c:pt>
                <c:pt idx="13">
                  <c:v>1614.3360791</c:v>
                </c:pt>
                <c:pt idx="14">
                  <c:v>1939.8061124000001</c:v>
                </c:pt>
                <c:pt idx="15">
                  <c:v>1800.7369045999999</c:v>
                </c:pt>
                <c:pt idx="16">
                  <c:v>1705.0951768</c:v>
                </c:pt>
                <c:pt idx="17">
                  <c:v>3157.4261277000001</c:v>
                </c:pt>
                <c:pt idx="18">
                  <c:v>5202.9806325999998</c:v>
                </c:pt>
                <c:pt idx="19">
                  <c:v>3343.1871927000002</c:v>
                </c:pt>
                <c:pt idx="20">
                  <c:v>1311.5789208000001</c:v>
                </c:pt>
                <c:pt idx="21">
                  <c:v>1911.4146579999999</c:v>
                </c:pt>
                <c:pt idx="22">
                  <c:v>2023.0950542999999</c:v>
                </c:pt>
                <c:pt idx="23">
                  <c:v>2281.1835378999999</c:v>
                </c:pt>
                <c:pt idx="24">
                  <c:v>4304.3933071000001</c:v>
                </c:pt>
                <c:pt idx="25">
                  <c:v>6719.6590145999999</c:v>
                </c:pt>
                <c:pt idx="26">
                  <c:v>4941.7664457999999</c:v>
                </c:pt>
                <c:pt idx="27">
                  <c:v>2633.0959846000001</c:v>
                </c:pt>
                <c:pt idx="28">
                  <c:v>3091.7416311000002</c:v>
                </c:pt>
                <c:pt idx="29">
                  <c:v>3081.1388277999999</c:v>
                </c:pt>
                <c:pt idx="30">
                  <c:v>3060.3437606000002</c:v>
                </c:pt>
                <c:pt idx="31">
                  <c:v>4654.2051413999998</c:v>
                </c:pt>
                <c:pt idx="32">
                  <c:v>6951.3505845</c:v>
                </c:pt>
                <c:pt idx="33">
                  <c:v>5157.1564710000002</c:v>
                </c:pt>
                <c:pt idx="34">
                  <c:v>2561.0191390999998</c:v>
                </c:pt>
                <c:pt idx="35">
                  <c:v>2842.1691335</c:v>
                </c:pt>
                <c:pt idx="36">
                  <c:v>2831.1903081</c:v>
                </c:pt>
                <c:pt idx="37">
                  <c:v>2754.4517860000001</c:v>
                </c:pt>
                <c:pt idx="38">
                  <c:v>4559.2293116000001</c:v>
                </c:pt>
                <c:pt idx="39">
                  <c:v>6668.0268456000003</c:v>
                </c:pt>
                <c:pt idx="40">
                  <c:v>4842.4853651000003</c:v>
                </c:pt>
                <c:pt idx="41">
                  <c:v>2404.3189271000001</c:v>
                </c:pt>
                <c:pt idx="42">
                  <c:v>2815.5636972000002</c:v>
                </c:pt>
                <c:pt idx="43">
                  <c:v>2833.7736051000002</c:v>
                </c:pt>
                <c:pt idx="44">
                  <c:v>3030.2904146000001</c:v>
                </c:pt>
                <c:pt idx="45">
                  <c:v>4766.3419259000002</c:v>
                </c:pt>
                <c:pt idx="46">
                  <c:v>6994.8977064999999</c:v>
                </c:pt>
                <c:pt idx="47">
                  <c:v>5172.8250869000003</c:v>
                </c:pt>
                <c:pt idx="48">
                  <c:v>2705.2971843</c:v>
                </c:pt>
                <c:pt idx="49">
                  <c:v>3124.6414429000001</c:v>
                </c:pt>
                <c:pt idx="50">
                  <c:v>3056.1547368000001</c:v>
                </c:pt>
                <c:pt idx="51">
                  <c:v>3069.7845551</c:v>
                </c:pt>
                <c:pt idx="52">
                  <c:v>4720.9290785000003</c:v>
                </c:pt>
                <c:pt idx="53">
                  <c:v>7053.0083685999998</c:v>
                </c:pt>
                <c:pt idx="54">
                  <c:v>5222.6841843000002</c:v>
                </c:pt>
                <c:pt idx="55">
                  <c:v>3081.8853521999999</c:v>
                </c:pt>
                <c:pt idx="56">
                  <c:v>3767.7113426000001</c:v>
                </c:pt>
                <c:pt idx="57">
                  <c:v>3877.3475468000001</c:v>
                </c:pt>
                <c:pt idx="58">
                  <c:v>4010.2775673000001</c:v>
                </c:pt>
                <c:pt idx="59">
                  <c:v>5831.2690773000004</c:v>
                </c:pt>
                <c:pt idx="60">
                  <c:v>8285.0291132999992</c:v>
                </c:pt>
                <c:pt idx="61">
                  <c:v>6646.0305254000004</c:v>
                </c:pt>
                <c:pt idx="62">
                  <c:v>4275.3201454999999</c:v>
                </c:pt>
                <c:pt idx="63">
                  <c:v>4642.4173633999999</c:v>
                </c:pt>
                <c:pt idx="64">
                  <c:v>4378.2429512999997</c:v>
                </c:pt>
                <c:pt idx="65">
                  <c:v>3954.0574710000001</c:v>
                </c:pt>
                <c:pt idx="66">
                  <c:v>5512.6204352000004</c:v>
                </c:pt>
                <c:pt idx="67">
                  <c:v>7713.6472769000002</c:v>
                </c:pt>
                <c:pt idx="68">
                  <c:v>5867.0579593000002</c:v>
                </c:pt>
                <c:pt idx="69">
                  <c:v>3255.0534625</c:v>
                </c:pt>
                <c:pt idx="70">
                  <c:v>3533.5730914999999</c:v>
                </c:pt>
                <c:pt idx="71">
                  <c:v>3430.9872070000001</c:v>
                </c:pt>
                <c:pt idx="72">
                  <c:v>3732.170451</c:v>
                </c:pt>
                <c:pt idx="73">
                  <c:v>5618.2766939000003</c:v>
                </c:pt>
                <c:pt idx="74">
                  <c:v>8166.5320734999996</c:v>
                </c:pt>
                <c:pt idx="75">
                  <c:v>7484.3001280999997</c:v>
                </c:pt>
                <c:pt idx="76">
                  <c:v>5255.7003821999997</c:v>
                </c:pt>
                <c:pt idx="77">
                  <c:v>4814.7701991000004</c:v>
                </c:pt>
                <c:pt idx="78">
                  <c:v>4676.6514328000003</c:v>
                </c:pt>
                <c:pt idx="79">
                  <c:v>4711.9752988999999</c:v>
                </c:pt>
                <c:pt idx="80">
                  <c:v>6379.7488964000004</c:v>
                </c:pt>
                <c:pt idx="81">
                  <c:v>8874.1335292000003</c:v>
                </c:pt>
                <c:pt idx="82">
                  <c:v>7143.9304997999998</c:v>
                </c:pt>
                <c:pt idx="83">
                  <c:v>4826.3602518999996</c:v>
                </c:pt>
                <c:pt idx="84">
                  <c:v>5184.9548113999999</c:v>
                </c:pt>
                <c:pt idx="85">
                  <c:v>5111.8348569999998</c:v>
                </c:pt>
                <c:pt idx="86">
                  <c:v>4989.7610622000002</c:v>
                </c:pt>
                <c:pt idx="87">
                  <c:v>6734.7045669999998</c:v>
                </c:pt>
                <c:pt idx="88">
                  <c:v>9249.0147937999991</c:v>
                </c:pt>
                <c:pt idx="89">
                  <c:v>7417.5541556999997</c:v>
                </c:pt>
                <c:pt idx="90">
                  <c:v>4962.2461466000004</c:v>
                </c:pt>
                <c:pt idx="91">
                  <c:v>4738.6541368999997</c:v>
                </c:pt>
                <c:pt idx="92">
                  <c:v>4437.1913780000004</c:v>
                </c:pt>
                <c:pt idx="93">
                  <c:v>4305.4450489000001</c:v>
                </c:pt>
                <c:pt idx="94">
                  <c:v>6262.0991789999998</c:v>
                </c:pt>
                <c:pt idx="95">
                  <c:v>9038.5268622000003</c:v>
                </c:pt>
                <c:pt idx="96">
                  <c:v>6695.0496740999997</c:v>
                </c:pt>
                <c:pt idx="97">
                  <c:v>4052.2313330000002</c:v>
                </c:pt>
                <c:pt idx="98">
                  <c:v>4265.5258173000002</c:v>
                </c:pt>
                <c:pt idx="99">
                  <c:v>4147.5933535000004</c:v>
                </c:pt>
                <c:pt idx="100">
                  <c:v>4791.4448466000003</c:v>
                </c:pt>
                <c:pt idx="101">
                  <c:v>5894.3887173000003</c:v>
                </c:pt>
                <c:pt idx="102">
                  <c:v>8658.4874990999997</c:v>
                </c:pt>
                <c:pt idx="103">
                  <c:v>6586.6080089999996</c:v>
                </c:pt>
                <c:pt idx="104">
                  <c:v>4156.0194480999999</c:v>
                </c:pt>
                <c:pt idx="105">
                  <c:v>4544.7780536</c:v>
                </c:pt>
                <c:pt idx="106">
                  <c:v>4320.1326393999998</c:v>
                </c:pt>
                <c:pt idx="107">
                  <c:v>4241.3869352000002</c:v>
                </c:pt>
                <c:pt idx="108">
                  <c:v>5963.0528174999999</c:v>
                </c:pt>
                <c:pt idx="109">
                  <c:v>8574.6434566000007</c:v>
                </c:pt>
                <c:pt idx="110">
                  <c:v>6637.6428148000005</c:v>
                </c:pt>
                <c:pt idx="111">
                  <c:v>4032.8505243</c:v>
                </c:pt>
                <c:pt idx="112">
                  <c:v>4335.8237706999998</c:v>
                </c:pt>
                <c:pt idx="113">
                  <c:v>4037.8459926</c:v>
                </c:pt>
                <c:pt idx="114">
                  <c:v>3984.5787756</c:v>
                </c:pt>
                <c:pt idx="115">
                  <c:v>5631.0862854999996</c:v>
                </c:pt>
                <c:pt idx="116">
                  <c:v>8285.8292283999999</c:v>
                </c:pt>
                <c:pt idx="117">
                  <c:v>6144.5793131999999</c:v>
                </c:pt>
                <c:pt idx="118">
                  <c:v>3210.377673</c:v>
                </c:pt>
                <c:pt idx="119">
                  <c:v>3351.2349220999999</c:v>
                </c:pt>
                <c:pt idx="120">
                  <c:v>3111.1366665</c:v>
                </c:pt>
                <c:pt idx="121">
                  <c:v>3017.1443334999999</c:v>
                </c:pt>
                <c:pt idx="122">
                  <c:v>4685.3523851999998</c:v>
                </c:pt>
                <c:pt idx="123">
                  <c:v>7122.4561014999999</c:v>
                </c:pt>
                <c:pt idx="124">
                  <c:v>5150.3362741999999</c:v>
                </c:pt>
                <c:pt idx="125">
                  <c:v>2623.1405166</c:v>
                </c:pt>
                <c:pt idx="126">
                  <c:v>2912.2174639999998</c:v>
                </c:pt>
                <c:pt idx="127">
                  <c:v>2817.4835864000001</c:v>
                </c:pt>
                <c:pt idx="128">
                  <c:v>2881.3489255999998</c:v>
                </c:pt>
                <c:pt idx="129">
                  <c:v>4453.5417657999997</c:v>
                </c:pt>
                <c:pt idx="130">
                  <c:v>6749.8252027999997</c:v>
                </c:pt>
                <c:pt idx="131">
                  <c:v>4904.7102753999998</c:v>
                </c:pt>
                <c:pt idx="132">
                  <c:v>2463.031414</c:v>
                </c:pt>
                <c:pt idx="133">
                  <c:v>2798.2094901</c:v>
                </c:pt>
                <c:pt idx="134">
                  <c:v>2748.1427260999999</c:v>
                </c:pt>
                <c:pt idx="135">
                  <c:v>2799.8992416000001</c:v>
                </c:pt>
                <c:pt idx="136">
                  <c:v>4382.5307781000001</c:v>
                </c:pt>
                <c:pt idx="137">
                  <c:v>6797.1143296999999</c:v>
                </c:pt>
                <c:pt idx="138">
                  <c:v>4890.7149859000001</c:v>
                </c:pt>
                <c:pt idx="139">
                  <c:v>2433.6113476</c:v>
                </c:pt>
                <c:pt idx="140">
                  <c:v>2836.6552548999998</c:v>
                </c:pt>
                <c:pt idx="141">
                  <c:v>2808.2620501000001</c:v>
                </c:pt>
                <c:pt idx="142">
                  <c:v>4179.0007105000004</c:v>
                </c:pt>
                <c:pt idx="143">
                  <c:v>7027.2807739</c:v>
                </c:pt>
                <c:pt idx="144">
                  <c:v>9528.0430782999993</c:v>
                </c:pt>
                <c:pt idx="145">
                  <c:v>7613.6801894</c:v>
                </c:pt>
                <c:pt idx="146">
                  <c:v>2587.9425587999999</c:v>
                </c:pt>
                <c:pt idx="147">
                  <c:v>3900.3831452999998</c:v>
                </c:pt>
                <c:pt idx="148">
                  <c:v>2811.1428821999998</c:v>
                </c:pt>
                <c:pt idx="149">
                  <c:v>2652.5401016000001</c:v>
                </c:pt>
                <c:pt idx="150">
                  <c:v>4270.4931833999999</c:v>
                </c:pt>
                <c:pt idx="151">
                  <c:v>6746.6639871999996</c:v>
                </c:pt>
                <c:pt idx="152">
                  <c:v>4786.6323371999997</c:v>
                </c:pt>
                <c:pt idx="153">
                  <c:v>2274.7532820000001</c:v>
                </c:pt>
                <c:pt idx="154">
                  <c:v>2614.8874956999998</c:v>
                </c:pt>
                <c:pt idx="155">
                  <c:v>2703.0823283999998</c:v>
                </c:pt>
                <c:pt idx="156">
                  <c:v>2534.4154973</c:v>
                </c:pt>
                <c:pt idx="157">
                  <c:v>4155.3406316999999</c:v>
                </c:pt>
                <c:pt idx="158">
                  <c:v>6435.9720031999996</c:v>
                </c:pt>
                <c:pt idx="159">
                  <c:v>4639.4626951</c:v>
                </c:pt>
                <c:pt idx="160">
                  <c:v>2165.6096656</c:v>
                </c:pt>
                <c:pt idx="161">
                  <c:v>2507.8678103000002</c:v>
                </c:pt>
                <c:pt idx="162">
                  <c:v>2456.744639</c:v>
                </c:pt>
                <c:pt idx="163">
                  <c:v>2605.0146745000002</c:v>
                </c:pt>
                <c:pt idx="164">
                  <c:v>4336.1997201000004</c:v>
                </c:pt>
                <c:pt idx="165">
                  <c:v>6862.0882908000003</c:v>
                </c:pt>
                <c:pt idx="166">
                  <c:v>5084.0080088000004</c:v>
                </c:pt>
                <c:pt idx="167">
                  <c:v>3463.7761890000002</c:v>
                </c:pt>
                <c:pt idx="168">
                  <c:v>3938.9785760999998</c:v>
                </c:pt>
                <c:pt idx="169">
                  <c:v>4239.5837734999996</c:v>
                </c:pt>
                <c:pt idx="170">
                  <c:v>3942.4718395</c:v>
                </c:pt>
                <c:pt idx="171">
                  <c:v>5581.1643764</c:v>
                </c:pt>
                <c:pt idx="172">
                  <c:v>8061.0412841999996</c:v>
                </c:pt>
                <c:pt idx="173">
                  <c:v>6320.9079469999997</c:v>
                </c:pt>
                <c:pt idx="174">
                  <c:v>3780.6028973000002</c:v>
                </c:pt>
                <c:pt idx="175">
                  <c:v>3598.0130540999999</c:v>
                </c:pt>
                <c:pt idx="176">
                  <c:v>3492.6661130000002</c:v>
                </c:pt>
                <c:pt idx="177">
                  <c:v>3617.4936984999999</c:v>
                </c:pt>
                <c:pt idx="178">
                  <c:v>5152.5397099000002</c:v>
                </c:pt>
                <c:pt idx="179">
                  <c:v>7509.4622915</c:v>
                </c:pt>
                <c:pt idx="180">
                  <c:v>5782.5379831</c:v>
                </c:pt>
                <c:pt idx="181">
                  <c:v>3457.7124568999998</c:v>
                </c:pt>
                <c:pt idx="182">
                  <c:v>3975.1586302999999</c:v>
                </c:pt>
                <c:pt idx="183">
                  <c:v>4096.8135365999997</c:v>
                </c:pt>
                <c:pt idx="184">
                  <c:v>4640.4906004000004</c:v>
                </c:pt>
                <c:pt idx="185">
                  <c:v>8901.2210042999995</c:v>
                </c:pt>
                <c:pt idx="186">
                  <c:v>11731.317825399999</c:v>
                </c:pt>
                <c:pt idx="187">
                  <c:v>9874.6634730999995</c:v>
                </c:pt>
                <c:pt idx="188">
                  <c:v>4684.7461878000004</c:v>
                </c:pt>
                <c:pt idx="189">
                  <c:v>4892.5751882000004</c:v>
                </c:pt>
                <c:pt idx="190">
                  <c:v>4902.0505615000002</c:v>
                </c:pt>
                <c:pt idx="191">
                  <c:v>5021.4558692000001</c:v>
                </c:pt>
                <c:pt idx="192">
                  <c:v>9215.6495646999992</c:v>
                </c:pt>
                <c:pt idx="193">
                  <c:v>11442.5377192</c:v>
                </c:pt>
                <c:pt idx="194">
                  <c:v>8664.6159535000006</c:v>
                </c:pt>
                <c:pt idx="195">
                  <c:v>3810.8470044000001</c:v>
                </c:pt>
                <c:pt idx="196">
                  <c:v>4038.728036</c:v>
                </c:pt>
                <c:pt idx="197">
                  <c:v>9784.0010136000001</c:v>
                </c:pt>
                <c:pt idx="198">
                  <c:v>4675.5659151</c:v>
                </c:pt>
                <c:pt idx="199">
                  <c:v>5092.4266202999997</c:v>
                </c:pt>
                <c:pt idx="200">
                  <c:v>7065.6142722000004</c:v>
                </c:pt>
                <c:pt idx="201">
                  <c:v>5088.0157927999999</c:v>
                </c:pt>
                <c:pt idx="202">
                  <c:v>2669.7400426999998</c:v>
                </c:pt>
                <c:pt idx="203">
                  <c:v>9763.2452837000001</c:v>
                </c:pt>
                <c:pt idx="204">
                  <c:v>9704.7569132999997</c:v>
                </c:pt>
                <c:pt idx="205">
                  <c:v>3227.2875027</c:v>
                </c:pt>
                <c:pt idx="206">
                  <c:v>4988.6392229000003</c:v>
                </c:pt>
                <c:pt idx="207">
                  <c:v>6861.8486312000005</c:v>
                </c:pt>
                <c:pt idx="208">
                  <c:v>4883.8288284999999</c:v>
                </c:pt>
                <c:pt idx="209">
                  <c:v>2530.1995492999999</c:v>
                </c:pt>
                <c:pt idx="210">
                  <c:v>2708.918678</c:v>
                </c:pt>
                <c:pt idx="211">
                  <c:v>2527.5730782000001</c:v>
                </c:pt>
                <c:pt idx="212">
                  <c:v>2441.5503136000002</c:v>
                </c:pt>
                <c:pt idx="213">
                  <c:v>3917.3167861000002</c:v>
                </c:pt>
                <c:pt idx="214">
                  <c:v>5956.7679988</c:v>
                </c:pt>
                <c:pt idx="215">
                  <c:v>4116.4713132999996</c:v>
                </c:pt>
                <c:pt idx="216">
                  <c:v>1834.3841659</c:v>
                </c:pt>
                <c:pt idx="217">
                  <c:v>2446.4404284000002</c:v>
                </c:pt>
                <c:pt idx="218">
                  <c:v>2553.6293070000002</c:v>
                </c:pt>
                <c:pt idx="219">
                  <c:v>2700.9023470000002</c:v>
                </c:pt>
                <c:pt idx="220">
                  <c:v>4430.6176733000002</c:v>
                </c:pt>
                <c:pt idx="221">
                  <c:v>6517.1630553000005</c:v>
                </c:pt>
                <c:pt idx="222">
                  <c:v>4726.4058691</c:v>
                </c:pt>
                <c:pt idx="223">
                  <c:v>2403.0872551000002</c:v>
                </c:pt>
                <c:pt idx="224">
                  <c:v>2833.0505715999998</c:v>
                </c:pt>
                <c:pt idx="225">
                  <c:v>2811.2486325999998</c:v>
                </c:pt>
                <c:pt idx="226">
                  <c:v>2898.1791149999999</c:v>
                </c:pt>
                <c:pt idx="227">
                  <c:v>4530.0982174999999</c:v>
                </c:pt>
                <c:pt idx="228">
                  <c:v>6950.4684146</c:v>
                </c:pt>
                <c:pt idx="229">
                  <c:v>5219.2681120999996</c:v>
                </c:pt>
                <c:pt idx="230">
                  <c:v>2828.4720189</c:v>
                </c:pt>
                <c:pt idx="231">
                  <c:v>3265.1492751000001</c:v>
                </c:pt>
                <c:pt idx="232">
                  <c:v>3150.4669957999999</c:v>
                </c:pt>
                <c:pt idx="233">
                  <c:v>3181.3299799000001</c:v>
                </c:pt>
                <c:pt idx="234">
                  <c:v>4854.7171773</c:v>
                </c:pt>
                <c:pt idx="235">
                  <c:v>7090.5079818000004</c:v>
                </c:pt>
                <c:pt idx="236">
                  <c:v>5340.3263961000002</c:v>
                </c:pt>
                <c:pt idx="237">
                  <c:v>2756.8556306</c:v>
                </c:pt>
                <c:pt idx="238">
                  <c:v>3054.5726599999998</c:v>
                </c:pt>
                <c:pt idx="239">
                  <c:v>2954.6185761000002</c:v>
                </c:pt>
                <c:pt idx="240">
                  <c:v>2914.1226631</c:v>
                </c:pt>
                <c:pt idx="241">
                  <c:v>4509.3270027999997</c:v>
                </c:pt>
                <c:pt idx="242">
                  <c:v>6835.3868966999999</c:v>
                </c:pt>
                <c:pt idx="243">
                  <c:v>5086.2580693</c:v>
                </c:pt>
                <c:pt idx="244">
                  <c:v>2781.2587036</c:v>
                </c:pt>
                <c:pt idx="245">
                  <c:v>3080.0332861000002</c:v>
                </c:pt>
                <c:pt idx="246">
                  <c:v>3022.8541119000001</c:v>
                </c:pt>
                <c:pt idx="247">
                  <c:v>3133.797145</c:v>
                </c:pt>
                <c:pt idx="248">
                  <c:v>5771.0521897999997</c:v>
                </c:pt>
                <c:pt idx="249">
                  <c:v>7170.5968579999999</c:v>
                </c:pt>
                <c:pt idx="250">
                  <c:v>5352.2323331999996</c:v>
                </c:pt>
                <c:pt idx="251">
                  <c:v>2768.9788678</c:v>
                </c:pt>
                <c:pt idx="252">
                  <c:v>2875.9099363999999</c:v>
                </c:pt>
                <c:pt idx="253">
                  <c:v>2728.3461877</c:v>
                </c:pt>
                <c:pt idx="254">
                  <c:v>2704.5724092</c:v>
                </c:pt>
                <c:pt idx="255">
                  <c:v>4500.0218160000004</c:v>
                </c:pt>
                <c:pt idx="256">
                  <c:v>7055.6740307</c:v>
                </c:pt>
                <c:pt idx="257">
                  <c:v>5436.2736729999997</c:v>
                </c:pt>
                <c:pt idx="258">
                  <c:v>3108.7478119000002</c:v>
                </c:pt>
                <c:pt idx="259">
                  <c:v>3551.2122218999998</c:v>
                </c:pt>
                <c:pt idx="260">
                  <c:v>3613.8668011</c:v>
                </c:pt>
                <c:pt idx="261">
                  <c:v>3856.1296136000001</c:v>
                </c:pt>
                <c:pt idx="262">
                  <c:v>5726.4532706999998</c:v>
                </c:pt>
                <c:pt idx="263">
                  <c:v>8412.6837720000003</c:v>
                </c:pt>
                <c:pt idx="264">
                  <c:v>6727.2285003999996</c:v>
                </c:pt>
                <c:pt idx="265">
                  <c:v>4217.7829099</c:v>
                </c:pt>
                <c:pt idx="266">
                  <c:v>4447.3420122999996</c:v>
                </c:pt>
                <c:pt idx="267">
                  <c:v>4399.2113175000004</c:v>
                </c:pt>
                <c:pt idx="268">
                  <c:v>4466.1773863999997</c:v>
                </c:pt>
                <c:pt idx="269">
                  <c:v>6113.0511073999996</c:v>
                </c:pt>
                <c:pt idx="270">
                  <c:v>8426.1618653000005</c:v>
                </c:pt>
                <c:pt idx="271">
                  <c:v>6529.6625701000003</c:v>
                </c:pt>
                <c:pt idx="272">
                  <c:v>3958.6794482</c:v>
                </c:pt>
                <c:pt idx="273">
                  <c:v>4250.6508169999997</c:v>
                </c:pt>
                <c:pt idx="274">
                  <c:v>4036.7027300999998</c:v>
                </c:pt>
                <c:pt idx="275">
                  <c:v>3938.8360315</c:v>
                </c:pt>
                <c:pt idx="276">
                  <c:v>5435.9425047000004</c:v>
                </c:pt>
                <c:pt idx="277">
                  <c:v>7673.5652227999999</c:v>
                </c:pt>
                <c:pt idx="278">
                  <c:v>5637.7282918999999</c:v>
                </c:pt>
                <c:pt idx="279">
                  <c:v>3473.5768595999998</c:v>
                </c:pt>
                <c:pt idx="280">
                  <c:v>3130.1518979000002</c:v>
                </c:pt>
                <c:pt idx="281">
                  <c:v>2856.7173201000001</c:v>
                </c:pt>
                <c:pt idx="282">
                  <c:v>2646.8901930000002</c:v>
                </c:pt>
                <c:pt idx="283">
                  <c:v>2408.2914603999998</c:v>
                </c:pt>
                <c:pt idx="284">
                  <c:v>2123.7138418</c:v>
                </c:pt>
                <c:pt idx="285">
                  <c:v>1902.8471394999999</c:v>
                </c:pt>
                <c:pt idx="286">
                  <c:v>1692.6652497</c:v>
                </c:pt>
                <c:pt idx="287">
                  <c:v>1512.7673331000001</c:v>
                </c:pt>
                <c:pt idx="288">
                  <c:v>1354.3661963</c:v>
                </c:pt>
                <c:pt idx="289">
                  <c:v>1223.2000859</c:v>
                </c:pt>
                <c:pt idx="290">
                  <c:v>1117.1736627</c:v>
                </c:pt>
                <c:pt idx="291">
                  <c:v>1024.7858759000001</c:v>
                </c:pt>
                <c:pt idx="292">
                  <c:v>906.02650189999997</c:v>
                </c:pt>
                <c:pt idx="293">
                  <c:v>813.39200730000005</c:v>
                </c:pt>
                <c:pt idx="294">
                  <c:v>865.13222710000002</c:v>
                </c:pt>
                <c:pt idx="295">
                  <c:v>839.28192019999994</c:v>
                </c:pt>
                <c:pt idx="296">
                  <c:v>791.08738670000002</c:v>
                </c:pt>
                <c:pt idx="297">
                  <c:v>752.78617569999994</c:v>
                </c:pt>
                <c:pt idx="298">
                  <c:v>724.72221469999999</c:v>
                </c:pt>
                <c:pt idx="299">
                  <c:v>705.06491159999996</c:v>
                </c:pt>
                <c:pt idx="300">
                  <c:v>597.47001290000003</c:v>
                </c:pt>
                <c:pt idx="301">
                  <c:v>585.44470920000003</c:v>
                </c:pt>
                <c:pt idx="302">
                  <c:v>565.25361750000002</c:v>
                </c:pt>
                <c:pt idx="303">
                  <c:v>552.0900292</c:v>
                </c:pt>
                <c:pt idx="304">
                  <c:v>530.02440850000005</c:v>
                </c:pt>
                <c:pt idx="305">
                  <c:v>516.92917379999994</c:v>
                </c:pt>
                <c:pt idx="306">
                  <c:v>503.2129443</c:v>
                </c:pt>
                <c:pt idx="307">
                  <c:v>518.90738069999998</c:v>
                </c:pt>
                <c:pt idx="308">
                  <c:v>492.57089619999999</c:v>
                </c:pt>
                <c:pt idx="309">
                  <c:v>579.00329320000003</c:v>
                </c:pt>
                <c:pt idx="310">
                  <c:v>534.97115240000005</c:v>
                </c:pt>
                <c:pt idx="311">
                  <c:v>506.9782381</c:v>
                </c:pt>
                <c:pt idx="312">
                  <c:v>643.40094959999999</c:v>
                </c:pt>
                <c:pt idx="313">
                  <c:v>491.89509529999998</c:v>
                </c:pt>
                <c:pt idx="314">
                  <c:v>486.0390802</c:v>
                </c:pt>
                <c:pt idx="315">
                  <c:v>464.7615237</c:v>
                </c:pt>
                <c:pt idx="316">
                  <c:v>449.84717310000002</c:v>
                </c:pt>
                <c:pt idx="317">
                  <c:v>443.04984200000001</c:v>
                </c:pt>
                <c:pt idx="318">
                  <c:v>447.70118660000003</c:v>
                </c:pt>
                <c:pt idx="319">
                  <c:v>443.33859860000001</c:v>
                </c:pt>
                <c:pt idx="320">
                  <c:v>445.5730021</c:v>
                </c:pt>
                <c:pt idx="321">
                  <c:v>446.37847110000001</c:v>
                </c:pt>
                <c:pt idx="322">
                  <c:v>472.95682340000002</c:v>
                </c:pt>
                <c:pt idx="323">
                  <c:v>549.88483059999999</c:v>
                </c:pt>
                <c:pt idx="324">
                  <c:v>455.9814073</c:v>
                </c:pt>
                <c:pt idx="325">
                  <c:v>480.50212429999999</c:v>
                </c:pt>
                <c:pt idx="326">
                  <c:v>447.46483339999997</c:v>
                </c:pt>
                <c:pt idx="327">
                  <c:v>444.79485310000001</c:v>
                </c:pt>
                <c:pt idx="328">
                  <c:v>450.9537808</c:v>
                </c:pt>
                <c:pt idx="329">
                  <c:v>456.57895139999999</c:v>
                </c:pt>
                <c:pt idx="330">
                  <c:v>474.55093449999998</c:v>
                </c:pt>
                <c:pt idx="331">
                  <c:v>537.15031929999998</c:v>
                </c:pt>
                <c:pt idx="332">
                  <c:v>546.20073969999999</c:v>
                </c:pt>
                <c:pt idx="333">
                  <c:v>556.00392160000001</c:v>
                </c:pt>
                <c:pt idx="334">
                  <c:v>540.77976009999998</c:v>
                </c:pt>
                <c:pt idx="335">
                  <c:v>538.70679819999998</c:v>
                </c:pt>
                <c:pt idx="336">
                  <c:v>537.74165600000003</c:v>
                </c:pt>
                <c:pt idx="337">
                  <c:v>525.84815690000005</c:v>
                </c:pt>
                <c:pt idx="338">
                  <c:v>517.57033239999998</c:v>
                </c:pt>
                <c:pt idx="339">
                  <c:v>522.42476799999997</c:v>
                </c:pt>
                <c:pt idx="340">
                  <c:v>537.53098650000004</c:v>
                </c:pt>
                <c:pt idx="341">
                  <c:v>545.42090159999998</c:v>
                </c:pt>
                <c:pt idx="342">
                  <c:v>550.77333180000005</c:v>
                </c:pt>
                <c:pt idx="343">
                  <c:v>548.94551309999997</c:v>
                </c:pt>
                <c:pt idx="344">
                  <c:v>537.81200799999999</c:v>
                </c:pt>
                <c:pt idx="345">
                  <c:v>532.15150310000001</c:v>
                </c:pt>
                <c:pt idx="346">
                  <c:v>529.13911350000001</c:v>
                </c:pt>
                <c:pt idx="347">
                  <c:v>533.97452799999996</c:v>
                </c:pt>
                <c:pt idx="348">
                  <c:v>546.96621059999995</c:v>
                </c:pt>
                <c:pt idx="349">
                  <c:v>526.47390340000004</c:v>
                </c:pt>
                <c:pt idx="350">
                  <c:v>528.0365276</c:v>
                </c:pt>
                <c:pt idx="351">
                  <c:v>529.08280060000004</c:v>
                </c:pt>
                <c:pt idx="352">
                  <c:v>566.87013149999996</c:v>
                </c:pt>
                <c:pt idx="353">
                  <c:v>537.31813139999997</c:v>
                </c:pt>
                <c:pt idx="354">
                  <c:v>555.42471699999999</c:v>
                </c:pt>
                <c:pt idx="355">
                  <c:v>549.11982230000001</c:v>
                </c:pt>
                <c:pt idx="356">
                  <c:v>567.12997250000001</c:v>
                </c:pt>
                <c:pt idx="357">
                  <c:v>619.19617489999996</c:v>
                </c:pt>
                <c:pt idx="358">
                  <c:v>645.38044219999995</c:v>
                </c:pt>
                <c:pt idx="359">
                  <c:v>956.79267059999995</c:v>
                </c:pt>
                <c:pt idx="360">
                  <c:v>680.72821050000005</c:v>
                </c:pt>
                <c:pt idx="361">
                  <c:v>795.15567780000003</c:v>
                </c:pt>
                <c:pt idx="362">
                  <c:v>793.13872990000004</c:v>
                </c:pt>
                <c:pt idx="363">
                  <c:v>711.75651330000005</c:v>
                </c:pt>
                <c:pt idx="364">
                  <c:v>693.18493599999999</c:v>
                </c:pt>
                <c:pt idx="365">
                  <c:v>693.94329570000002</c:v>
                </c:pt>
                <c:pt idx="366">
                  <c:v>830.66889270000001</c:v>
                </c:pt>
                <c:pt idx="367">
                  <c:v>830.73810460000004</c:v>
                </c:pt>
                <c:pt idx="368">
                  <c:v>831.09232410000004</c:v>
                </c:pt>
                <c:pt idx="369">
                  <c:v>778.58176270000001</c:v>
                </c:pt>
                <c:pt idx="370">
                  <c:v>1015.2450968000001</c:v>
                </c:pt>
                <c:pt idx="371">
                  <c:v>793.00200140000004</c:v>
                </c:pt>
                <c:pt idx="372">
                  <c:v>810.81534480000005</c:v>
                </c:pt>
                <c:pt idx="373">
                  <c:v>1046.5159394</c:v>
                </c:pt>
                <c:pt idx="374">
                  <c:v>1072.5309821000001</c:v>
                </c:pt>
                <c:pt idx="375">
                  <c:v>1221.1828422999999</c:v>
                </c:pt>
                <c:pt idx="376">
                  <c:v>920.9164988</c:v>
                </c:pt>
                <c:pt idx="377">
                  <c:v>901.41039599999999</c:v>
                </c:pt>
                <c:pt idx="378">
                  <c:v>895.98349380000002</c:v>
                </c:pt>
                <c:pt idx="379">
                  <c:v>907.27117929999997</c:v>
                </c:pt>
                <c:pt idx="380">
                  <c:v>1122.44795</c:v>
                </c:pt>
                <c:pt idx="381">
                  <c:v>975.72633629999996</c:v>
                </c:pt>
                <c:pt idx="382">
                  <c:v>1124.4853166</c:v>
                </c:pt>
                <c:pt idx="383">
                  <c:v>1023.9155217</c:v>
                </c:pt>
                <c:pt idx="384">
                  <c:v>984.69606420000002</c:v>
                </c:pt>
                <c:pt idx="385">
                  <c:v>956.36891849999995</c:v>
                </c:pt>
                <c:pt idx="386">
                  <c:v>929.38928559999999</c:v>
                </c:pt>
                <c:pt idx="387">
                  <c:v>1070.7115063000001</c:v>
                </c:pt>
                <c:pt idx="388">
                  <c:v>968.71098600000005</c:v>
                </c:pt>
                <c:pt idx="389">
                  <c:v>1090.4609281</c:v>
                </c:pt>
                <c:pt idx="390">
                  <c:v>1017.559293</c:v>
                </c:pt>
                <c:pt idx="391">
                  <c:v>1153.6798744</c:v>
                </c:pt>
                <c:pt idx="392">
                  <c:v>989.84012129999996</c:v>
                </c:pt>
                <c:pt idx="393">
                  <c:v>1078.0454474000001</c:v>
                </c:pt>
                <c:pt idx="394">
                  <c:v>1139.1658339000001</c:v>
                </c:pt>
                <c:pt idx="395">
                  <c:v>2287.5096235000001</c:v>
                </c:pt>
                <c:pt idx="396">
                  <c:v>3476.8681608000002</c:v>
                </c:pt>
                <c:pt idx="397">
                  <c:v>2180.1880766999998</c:v>
                </c:pt>
                <c:pt idx="398">
                  <c:v>1721.9863909000001</c:v>
                </c:pt>
                <c:pt idx="399">
                  <c:v>1149.1960919000001</c:v>
                </c:pt>
                <c:pt idx="400">
                  <c:v>1143.4989508000001</c:v>
                </c:pt>
                <c:pt idx="401">
                  <c:v>1265.0927025999999</c:v>
                </c:pt>
                <c:pt idx="402">
                  <c:v>2312.2189214</c:v>
                </c:pt>
                <c:pt idx="403">
                  <c:v>3882.7670819999998</c:v>
                </c:pt>
                <c:pt idx="404">
                  <c:v>2637.5712416000001</c:v>
                </c:pt>
                <c:pt idx="405">
                  <c:v>1556.4292826999999</c:v>
                </c:pt>
                <c:pt idx="406">
                  <c:v>1626.9006029</c:v>
                </c:pt>
                <c:pt idx="407">
                  <c:v>1635.0794519999999</c:v>
                </c:pt>
                <c:pt idx="408">
                  <c:v>1793.5823332</c:v>
                </c:pt>
                <c:pt idx="409">
                  <c:v>3094.7673046</c:v>
                </c:pt>
                <c:pt idx="410">
                  <c:v>4346.1792585000003</c:v>
                </c:pt>
                <c:pt idx="411">
                  <c:v>3093.4294384999998</c:v>
                </c:pt>
                <c:pt idx="412">
                  <c:v>1867.2577538999999</c:v>
                </c:pt>
                <c:pt idx="413">
                  <c:v>1935.2894185</c:v>
                </c:pt>
                <c:pt idx="414">
                  <c:v>1935.7074144000001</c:v>
                </c:pt>
                <c:pt idx="415">
                  <c:v>2109.5840456999999</c:v>
                </c:pt>
                <c:pt idx="416">
                  <c:v>3463.2045487</c:v>
                </c:pt>
                <c:pt idx="417">
                  <c:v>4907.6530001000001</c:v>
                </c:pt>
                <c:pt idx="418">
                  <c:v>3549.5997005999998</c:v>
                </c:pt>
                <c:pt idx="419">
                  <c:v>2310.8282060000001</c:v>
                </c:pt>
                <c:pt idx="420">
                  <c:v>2337.1897202</c:v>
                </c:pt>
                <c:pt idx="421">
                  <c:v>2340.5307542999999</c:v>
                </c:pt>
                <c:pt idx="422">
                  <c:v>2605.9158133999999</c:v>
                </c:pt>
                <c:pt idx="423">
                  <c:v>3561.1353131999999</c:v>
                </c:pt>
                <c:pt idx="424">
                  <c:v>5018.1383398999997</c:v>
                </c:pt>
                <c:pt idx="425">
                  <c:v>3690.8590551000002</c:v>
                </c:pt>
                <c:pt idx="426">
                  <c:v>2483.1574394999998</c:v>
                </c:pt>
                <c:pt idx="427">
                  <c:v>2522.3162914999998</c:v>
                </c:pt>
                <c:pt idx="428">
                  <c:v>2488.2611029</c:v>
                </c:pt>
                <c:pt idx="429">
                  <c:v>2592.4556306999998</c:v>
                </c:pt>
                <c:pt idx="430">
                  <c:v>3720.2854198</c:v>
                </c:pt>
                <c:pt idx="431">
                  <c:v>5016.8952421000004</c:v>
                </c:pt>
                <c:pt idx="432">
                  <c:v>3661.1313651999999</c:v>
                </c:pt>
                <c:pt idx="433">
                  <c:v>2423.2179148</c:v>
                </c:pt>
                <c:pt idx="434">
                  <c:v>2440.6404397000001</c:v>
                </c:pt>
                <c:pt idx="435">
                  <c:v>2461.6583629000002</c:v>
                </c:pt>
                <c:pt idx="436">
                  <c:v>2604.9638712000001</c:v>
                </c:pt>
                <c:pt idx="437">
                  <c:v>3793.6792580000001</c:v>
                </c:pt>
                <c:pt idx="438">
                  <c:v>5076.4568214000001</c:v>
                </c:pt>
                <c:pt idx="439">
                  <c:v>3792.0214922999999</c:v>
                </c:pt>
                <c:pt idx="440">
                  <c:v>2578.6874217999998</c:v>
                </c:pt>
                <c:pt idx="441">
                  <c:v>2696.4272925</c:v>
                </c:pt>
                <c:pt idx="442">
                  <c:v>2591.0978639</c:v>
                </c:pt>
                <c:pt idx="443">
                  <c:v>2657.1117460999999</c:v>
                </c:pt>
                <c:pt idx="444">
                  <c:v>5522.5216553999999</c:v>
                </c:pt>
                <c:pt idx="445">
                  <c:v>7415.4798457999996</c:v>
                </c:pt>
                <c:pt idx="446">
                  <c:v>5482.5682035</c:v>
                </c:pt>
                <c:pt idx="447">
                  <c:v>3065.5590152</c:v>
                </c:pt>
                <c:pt idx="448">
                  <c:v>2841.8085043999999</c:v>
                </c:pt>
                <c:pt idx="449">
                  <c:v>2778.4954726999999</c:v>
                </c:pt>
                <c:pt idx="450">
                  <c:v>2835.0191602</c:v>
                </c:pt>
                <c:pt idx="451">
                  <c:v>4730.8473660999998</c:v>
                </c:pt>
                <c:pt idx="452">
                  <c:v>6889.1455494000002</c:v>
                </c:pt>
                <c:pt idx="453">
                  <c:v>4880.4082228999996</c:v>
                </c:pt>
                <c:pt idx="454">
                  <c:v>2440.6902378999998</c:v>
                </c:pt>
                <c:pt idx="455">
                  <c:v>2972.4728937999998</c:v>
                </c:pt>
                <c:pt idx="456">
                  <c:v>2945.6657813000002</c:v>
                </c:pt>
                <c:pt idx="457">
                  <c:v>3180.7194503999999</c:v>
                </c:pt>
                <c:pt idx="458">
                  <c:v>5102.1833956999999</c:v>
                </c:pt>
                <c:pt idx="459">
                  <c:v>7301.3384030999996</c:v>
                </c:pt>
                <c:pt idx="460">
                  <c:v>5379.0227993999997</c:v>
                </c:pt>
                <c:pt idx="461">
                  <c:v>2516.5456300000001</c:v>
                </c:pt>
                <c:pt idx="462">
                  <c:v>2774.4067039000001</c:v>
                </c:pt>
                <c:pt idx="463">
                  <c:v>2613.1037145999999</c:v>
                </c:pt>
                <c:pt idx="464">
                  <c:v>2760.6420234000002</c:v>
                </c:pt>
                <c:pt idx="465">
                  <c:v>4398.5635757999999</c:v>
                </c:pt>
                <c:pt idx="466">
                  <c:v>6132.9033768999998</c:v>
                </c:pt>
                <c:pt idx="467">
                  <c:v>4149.0114813999999</c:v>
                </c:pt>
                <c:pt idx="468">
                  <c:v>3843.0809306000001</c:v>
                </c:pt>
                <c:pt idx="469">
                  <c:v>4034.2050779000001</c:v>
                </c:pt>
                <c:pt idx="470">
                  <c:v>3857.1818472</c:v>
                </c:pt>
                <c:pt idx="471">
                  <c:v>4012.5356106999998</c:v>
                </c:pt>
                <c:pt idx="472">
                  <c:v>5892.9139859999996</c:v>
                </c:pt>
                <c:pt idx="473">
                  <c:v>8234.4269084000007</c:v>
                </c:pt>
                <c:pt idx="474">
                  <c:v>5939.2798774000003</c:v>
                </c:pt>
                <c:pt idx="475">
                  <c:v>3443.5511784</c:v>
                </c:pt>
                <c:pt idx="476">
                  <c:v>3903.9164196000002</c:v>
                </c:pt>
                <c:pt idx="477">
                  <c:v>3858.4431851999998</c:v>
                </c:pt>
                <c:pt idx="478">
                  <c:v>3934.0575324000001</c:v>
                </c:pt>
                <c:pt idx="479">
                  <c:v>6092.9446089000003</c:v>
                </c:pt>
                <c:pt idx="480">
                  <c:v>8533.4353556999995</c:v>
                </c:pt>
                <c:pt idx="481">
                  <c:v>6578.5205689000004</c:v>
                </c:pt>
                <c:pt idx="482">
                  <c:v>3758.2345799999998</c:v>
                </c:pt>
                <c:pt idx="483">
                  <c:v>4123.9415298000004</c:v>
                </c:pt>
                <c:pt idx="484">
                  <c:v>4192.6168816999998</c:v>
                </c:pt>
                <c:pt idx="485">
                  <c:v>4004.5075756000001</c:v>
                </c:pt>
                <c:pt idx="486">
                  <c:v>5949.1559226999998</c:v>
                </c:pt>
                <c:pt idx="487">
                  <c:v>8072.2781094000002</c:v>
                </c:pt>
                <c:pt idx="488">
                  <c:v>6017.1250432999996</c:v>
                </c:pt>
                <c:pt idx="489">
                  <c:v>3493.4242583</c:v>
                </c:pt>
                <c:pt idx="490">
                  <c:v>3994.6951042000001</c:v>
                </c:pt>
                <c:pt idx="491">
                  <c:v>3890.1810673</c:v>
                </c:pt>
                <c:pt idx="492">
                  <c:v>4077.5097661999998</c:v>
                </c:pt>
                <c:pt idx="493">
                  <c:v>5879.2630792999998</c:v>
                </c:pt>
                <c:pt idx="494">
                  <c:v>7582.4572469000004</c:v>
                </c:pt>
                <c:pt idx="495">
                  <c:v>5403.8194959000002</c:v>
                </c:pt>
                <c:pt idx="496">
                  <c:v>2869.1231707000002</c:v>
                </c:pt>
                <c:pt idx="497">
                  <c:v>3302.1626563999998</c:v>
                </c:pt>
                <c:pt idx="498">
                  <c:v>3041.5739680000001</c:v>
                </c:pt>
                <c:pt idx="499">
                  <c:v>2953.8597791000002</c:v>
                </c:pt>
                <c:pt idx="500">
                  <c:v>3713.4187238</c:v>
                </c:pt>
                <c:pt idx="501">
                  <c:v>4739.4528829999999</c:v>
                </c:pt>
                <c:pt idx="502">
                  <c:v>3582.9767535000001</c:v>
                </c:pt>
                <c:pt idx="503">
                  <c:v>2243.0282367</c:v>
                </c:pt>
                <c:pt idx="504">
                  <c:v>2273.5953902000001</c:v>
                </c:pt>
                <c:pt idx="505">
                  <c:v>2217.9809009000001</c:v>
                </c:pt>
                <c:pt idx="506">
                  <c:v>2147.1673641000002</c:v>
                </c:pt>
                <c:pt idx="507">
                  <c:v>3744.4318030999998</c:v>
                </c:pt>
                <c:pt idx="508">
                  <c:v>5782.0007457000002</c:v>
                </c:pt>
                <c:pt idx="509">
                  <c:v>3008.2731144999998</c:v>
                </c:pt>
                <c:pt idx="510">
                  <c:v>1770.79873</c:v>
                </c:pt>
                <c:pt idx="511">
                  <c:v>1823.4192923999999</c:v>
                </c:pt>
                <c:pt idx="512">
                  <c:v>1767.8258619000001</c:v>
                </c:pt>
                <c:pt idx="513">
                  <c:v>1656.4552589</c:v>
                </c:pt>
                <c:pt idx="514">
                  <c:v>2236.6287471999999</c:v>
                </c:pt>
                <c:pt idx="515">
                  <c:v>1414.1866501</c:v>
                </c:pt>
                <c:pt idx="516">
                  <c:v>1291.0521409</c:v>
                </c:pt>
                <c:pt idx="517">
                  <c:v>1208.3880588</c:v>
                </c:pt>
                <c:pt idx="518">
                  <c:v>1164.7585968999999</c:v>
                </c:pt>
                <c:pt idx="519">
                  <c:v>1013.9792490999999</c:v>
                </c:pt>
                <c:pt idx="520">
                  <c:v>1025.1982596</c:v>
                </c:pt>
                <c:pt idx="521">
                  <c:v>921.41489490000004</c:v>
                </c:pt>
                <c:pt idx="522">
                  <c:v>893.53184599999997</c:v>
                </c:pt>
                <c:pt idx="523">
                  <c:v>1010.7088034</c:v>
                </c:pt>
                <c:pt idx="524">
                  <c:v>878.23193389999994</c:v>
                </c:pt>
                <c:pt idx="525">
                  <c:v>804.94396510000001</c:v>
                </c:pt>
                <c:pt idx="526">
                  <c:v>773.8538638</c:v>
                </c:pt>
                <c:pt idx="527">
                  <c:v>771.02456389999998</c:v>
                </c:pt>
                <c:pt idx="528">
                  <c:v>757.74500680000006</c:v>
                </c:pt>
                <c:pt idx="529">
                  <c:v>774.10431559999995</c:v>
                </c:pt>
                <c:pt idx="530">
                  <c:v>769.36891700000001</c:v>
                </c:pt>
                <c:pt idx="531">
                  <c:v>770.37188560000004</c:v>
                </c:pt>
                <c:pt idx="532">
                  <c:v>762.71842059999994</c:v>
                </c:pt>
                <c:pt idx="533">
                  <c:v>763.77773339999999</c:v>
                </c:pt>
                <c:pt idx="534">
                  <c:v>764.87243320000005</c:v>
                </c:pt>
                <c:pt idx="535">
                  <c:v>772.13539939999998</c:v>
                </c:pt>
                <c:pt idx="536">
                  <c:v>773.2963393</c:v>
                </c:pt>
                <c:pt idx="537">
                  <c:v>771.65699199999995</c:v>
                </c:pt>
                <c:pt idx="538">
                  <c:v>779.29143039999997</c:v>
                </c:pt>
                <c:pt idx="539">
                  <c:v>855.66820389999998</c:v>
                </c:pt>
                <c:pt idx="540">
                  <c:v>953.86972330000003</c:v>
                </c:pt>
                <c:pt idx="541">
                  <c:v>1082.2818408999999</c:v>
                </c:pt>
                <c:pt idx="542">
                  <c:v>2527.7336399999999</c:v>
                </c:pt>
                <c:pt idx="543">
                  <c:v>2514.9516696999999</c:v>
                </c:pt>
                <c:pt idx="544">
                  <c:v>2543.4990776</c:v>
                </c:pt>
                <c:pt idx="545">
                  <c:v>1304.6602419000001</c:v>
                </c:pt>
                <c:pt idx="546">
                  <c:v>1418.6054873999999</c:v>
                </c:pt>
                <c:pt idx="547">
                  <c:v>1421.157637</c:v>
                </c:pt>
                <c:pt idx="548">
                  <c:v>1696.8687993999999</c:v>
                </c:pt>
                <c:pt idx="549">
                  <c:v>2946.8988343999999</c:v>
                </c:pt>
                <c:pt idx="550">
                  <c:v>3090.2678790999998</c:v>
                </c:pt>
                <c:pt idx="551">
                  <c:v>2990.6483870000002</c:v>
                </c:pt>
                <c:pt idx="552">
                  <c:v>1718.5979625</c:v>
                </c:pt>
                <c:pt idx="553">
                  <c:v>1634.3298448</c:v>
                </c:pt>
                <c:pt idx="554">
                  <c:v>1605.5539443</c:v>
                </c:pt>
                <c:pt idx="555">
                  <c:v>1591.2165943</c:v>
                </c:pt>
                <c:pt idx="556">
                  <c:v>1574.4690310999999</c:v>
                </c:pt>
                <c:pt idx="557">
                  <c:v>1607.9097194999999</c:v>
                </c:pt>
                <c:pt idx="558">
                  <c:v>1634.5667197</c:v>
                </c:pt>
                <c:pt idx="559">
                  <c:v>1497.5375274999999</c:v>
                </c:pt>
                <c:pt idx="560">
                  <c:v>1470.6510862</c:v>
                </c:pt>
                <c:pt idx="561">
                  <c:v>1434.1349577000001</c:v>
                </c:pt>
                <c:pt idx="562">
                  <c:v>1477.1077957</c:v>
                </c:pt>
                <c:pt idx="563">
                  <c:v>3476.0004322999998</c:v>
                </c:pt>
                <c:pt idx="564">
                  <c:v>1646.0001881000001</c:v>
                </c:pt>
                <c:pt idx="565">
                  <c:v>1491.7303234000001</c:v>
                </c:pt>
                <c:pt idx="566">
                  <c:v>1341.7739916</c:v>
                </c:pt>
                <c:pt idx="567">
                  <c:v>1283.1867424</c:v>
                </c:pt>
                <c:pt idx="568">
                  <c:v>1252.6503359999999</c:v>
                </c:pt>
                <c:pt idx="569">
                  <c:v>1957.7820951000001</c:v>
                </c:pt>
                <c:pt idx="570">
                  <c:v>1926.2183368000001</c:v>
                </c:pt>
                <c:pt idx="571">
                  <c:v>1230.1894877</c:v>
                </c:pt>
                <c:pt idx="572">
                  <c:v>1183.4101472</c:v>
                </c:pt>
                <c:pt idx="573">
                  <c:v>1143.2125821</c:v>
                </c:pt>
                <c:pt idx="574">
                  <c:v>1094.0340220999999</c:v>
                </c:pt>
                <c:pt idx="575">
                  <c:v>1055.1623437999999</c:v>
                </c:pt>
                <c:pt idx="576">
                  <c:v>1025.6739941000001</c:v>
                </c:pt>
                <c:pt idx="577">
                  <c:v>1056.2829907</c:v>
                </c:pt>
                <c:pt idx="578">
                  <c:v>1041.2767237999999</c:v>
                </c:pt>
                <c:pt idx="579">
                  <c:v>1003.2005926</c:v>
                </c:pt>
                <c:pt idx="580">
                  <c:v>954.74580209999999</c:v>
                </c:pt>
                <c:pt idx="581">
                  <c:v>957.34648700000002</c:v>
                </c:pt>
                <c:pt idx="582">
                  <c:v>890.64341879999995</c:v>
                </c:pt>
                <c:pt idx="583">
                  <c:v>927.85281199999997</c:v>
                </c:pt>
                <c:pt idx="584">
                  <c:v>917.34131869999999</c:v>
                </c:pt>
                <c:pt idx="585">
                  <c:v>829.64360950000003</c:v>
                </c:pt>
                <c:pt idx="586">
                  <c:v>857.77125739999997</c:v>
                </c:pt>
                <c:pt idx="587">
                  <c:v>779.65720039999997</c:v>
                </c:pt>
                <c:pt idx="588">
                  <c:v>711.19284389999996</c:v>
                </c:pt>
                <c:pt idx="589">
                  <c:v>648.34216130000004</c:v>
                </c:pt>
                <c:pt idx="590">
                  <c:v>668.98213669999996</c:v>
                </c:pt>
                <c:pt idx="591">
                  <c:v>588.33851909999998</c:v>
                </c:pt>
                <c:pt idx="592">
                  <c:v>592.1419654</c:v>
                </c:pt>
                <c:pt idx="593">
                  <c:v>566.07264850000001</c:v>
                </c:pt>
                <c:pt idx="594">
                  <c:v>587.02676719999999</c:v>
                </c:pt>
                <c:pt idx="595">
                  <c:v>562.62907089999999</c:v>
                </c:pt>
                <c:pt idx="596">
                  <c:v>578.97678499999995</c:v>
                </c:pt>
                <c:pt idx="597">
                  <c:v>754.57787680000001</c:v>
                </c:pt>
                <c:pt idx="598">
                  <c:v>611.50605580000001</c:v>
                </c:pt>
                <c:pt idx="599">
                  <c:v>659.17026650000003</c:v>
                </c:pt>
                <c:pt idx="600">
                  <c:v>655.89039909999997</c:v>
                </c:pt>
                <c:pt idx="601">
                  <c:v>617.45994150000001</c:v>
                </c:pt>
                <c:pt idx="602">
                  <c:v>719.26421270000003</c:v>
                </c:pt>
                <c:pt idx="603">
                  <c:v>745.48298390000002</c:v>
                </c:pt>
                <c:pt idx="604">
                  <c:v>830.98336979999999</c:v>
                </c:pt>
                <c:pt idx="605">
                  <c:v>883.81415519999996</c:v>
                </c:pt>
                <c:pt idx="606">
                  <c:v>925.26780099999996</c:v>
                </c:pt>
                <c:pt idx="607">
                  <c:v>961.69198700000004</c:v>
                </c:pt>
                <c:pt idx="608">
                  <c:v>970.76165719999995</c:v>
                </c:pt>
                <c:pt idx="609">
                  <c:v>948.85881040000004</c:v>
                </c:pt>
                <c:pt idx="610">
                  <c:v>931.74910120000004</c:v>
                </c:pt>
                <c:pt idx="611">
                  <c:v>1110.9113474000001</c:v>
                </c:pt>
                <c:pt idx="612">
                  <c:v>969.4728278</c:v>
                </c:pt>
                <c:pt idx="613">
                  <c:v>1043.7155740000001</c:v>
                </c:pt>
                <c:pt idx="614">
                  <c:v>966.27385600000002</c:v>
                </c:pt>
                <c:pt idx="615">
                  <c:v>980.12217750000002</c:v>
                </c:pt>
                <c:pt idx="616">
                  <c:v>961.43291390000002</c:v>
                </c:pt>
                <c:pt idx="617">
                  <c:v>970.48436719999995</c:v>
                </c:pt>
                <c:pt idx="618">
                  <c:v>1160.5297106999999</c:v>
                </c:pt>
                <c:pt idx="619">
                  <c:v>1021.4641789999999</c:v>
                </c:pt>
                <c:pt idx="620">
                  <c:v>1099.3377370999999</c:v>
                </c:pt>
                <c:pt idx="621">
                  <c:v>1018.6145888</c:v>
                </c:pt>
                <c:pt idx="622">
                  <c:v>995.99761980000005</c:v>
                </c:pt>
                <c:pt idx="623">
                  <c:v>876.50942669999995</c:v>
                </c:pt>
                <c:pt idx="624">
                  <c:v>806.5567906</c:v>
                </c:pt>
                <c:pt idx="625">
                  <c:v>940.02583760000005</c:v>
                </c:pt>
                <c:pt idx="626">
                  <c:v>781.43919440000002</c:v>
                </c:pt>
                <c:pt idx="627">
                  <c:v>819.40918199999999</c:v>
                </c:pt>
                <c:pt idx="628">
                  <c:v>717.46270619999996</c:v>
                </c:pt>
                <c:pt idx="629">
                  <c:v>710.79546159999995</c:v>
                </c:pt>
                <c:pt idx="630">
                  <c:v>723.1026865</c:v>
                </c:pt>
                <c:pt idx="631">
                  <c:v>860.92185949999998</c:v>
                </c:pt>
                <c:pt idx="632">
                  <c:v>1164.5354625</c:v>
                </c:pt>
                <c:pt idx="633">
                  <c:v>984.15415589999998</c:v>
                </c:pt>
                <c:pt idx="634">
                  <c:v>1068.8369883</c:v>
                </c:pt>
                <c:pt idx="635">
                  <c:v>982.3490931</c:v>
                </c:pt>
                <c:pt idx="636">
                  <c:v>968.64161309999997</c:v>
                </c:pt>
                <c:pt idx="637">
                  <c:v>964.67802389999997</c:v>
                </c:pt>
                <c:pt idx="638">
                  <c:v>985.48512449999998</c:v>
                </c:pt>
                <c:pt idx="639">
                  <c:v>1203.9311674999999</c:v>
                </c:pt>
                <c:pt idx="640">
                  <c:v>1065.9891459</c:v>
                </c:pt>
                <c:pt idx="641">
                  <c:v>1189.8442418</c:v>
                </c:pt>
                <c:pt idx="642">
                  <c:v>1049.7441498000001</c:v>
                </c:pt>
                <c:pt idx="643">
                  <c:v>1026.5021204</c:v>
                </c:pt>
                <c:pt idx="644">
                  <c:v>1111.1729538</c:v>
                </c:pt>
                <c:pt idx="645">
                  <c:v>1133.8348619000001</c:v>
                </c:pt>
                <c:pt idx="646">
                  <c:v>1260.9939770000001</c:v>
                </c:pt>
                <c:pt idx="647">
                  <c:v>1192.6519350999999</c:v>
                </c:pt>
                <c:pt idx="648">
                  <c:v>1281.4892527</c:v>
                </c:pt>
                <c:pt idx="649">
                  <c:v>1197.2635101999999</c:v>
                </c:pt>
                <c:pt idx="650">
                  <c:v>1374.0517219999999</c:v>
                </c:pt>
                <c:pt idx="651">
                  <c:v>1311.9259946</c:v>
                </c:pt>
                <c:pt idx="652">
                  <c:v>1241.2180443</c:v>
                </c:pt>
                <c:pt idx="653">
                  <c:v>1409.2665804999999</c:v>
                </c:pt>
                <c:pt idx="654">
                  <c:v>1260.467048</c:v>
                </c:pt>
                <c:pt idx="655">
                  <c:v>1369.1222243</c:v>
                </c:pt>
                <c:pt idx="656">
                  <c:v>1229.1544897000001</c:v>
                </c:pt>
                <c:pt idx="657">
                  <c:v>1208.1339726000001</c:v>
                </c:pt>
                <c:pt idx="658">
                  <c:v>1399.2475116999999</c:v>
                </c:pt>
                <c:pt idx="659">
                  <c:v>1444.0777006000001</c:v>
                </c:pt>
                <c:pt idx="660">
                  <c:v>1616.4618602999999</c:v>
                </c:pt>
                <c:pt idx="661">
                  <c:v>2536.5971542000002</c:v>
                </c:pt>
                <c:pt idx="662">
                  <c:v>3088.8486816</c:v>
                </c:pt>
                <c:pt idx="663">
                  <c:v>3013.4509564</c:v>
                </c:pt>
                <c:pt idx="664">
                  <c:v>3107.9513281</c:v>
                </c:pt>
                <c:pt idx="665">
                  <c:v>1406.0845876999999</c:v>
                </c:pt>
                <c:pt idx="666">
                  <c:v>1368.4899842</c:v>
                </c:pt>
                <c:pt idx="667">
                  <c:v>1532.6078995</c:v>
                </c:pt>
                <c:pt idx="668">
                  <c:v>2524.4686293999998</c:v>
                </c:pt>
                <c:pt idx="669">
                  <c:v>4010.0163066</c:v>
                </c:pt>
                <c:pt idx="670">
                  <c:v>2764.4217177999999</c:v>
                </c:pt>
                <c:pt idx="671">
                  <c:v>1768.8572128000001</c:v>
                </c:pt>
                <c:pt idx="672">
                  <c:v>1932.6552228999999</c:v>
                </c:pt>
                <c:pt idx="673">
                  <c:v>1965.4825596999999</c:v>
                </c:pt>
                <c:pt idx="674">
                  <c:v>2192.0467113999998</c:v>
                </c:pt>
                <c:pt idx="675">
                  <c:v>3224.3408617999999</c:v>
                </c:pt>
                <c:pt idx="676">
                  <c:v>4671.0504124999998</c:v>
                </c:pt>
                <c:pt idx="677">
                  <c:v>3318.3953431</c:v>
                </c:pt>
                <c:pt idx="678">
                  <c:v>2186.9069758999999</c:v>
                </c:pt>
                <c:pt idx="679">
                  <c:v>2551.8928568000001</c:v>
                </c:pt>
                <c:pt idx="680">
                  <c:v>2542.5453335000002</c:v>
                </c:pt>
                <c:pt idx="681">
                  <c:v>2489.1618809000001</c:v>
                </c:pt>
                <c:pt idx="682">
                  <c:v>3505.8957217000002</c:v>
                </c:pt>
                <c:pt idx="683">
                  <c:v>4980.0988485999997</c:v>
                </c:pt>
                <c:pt idx="684">
                  <c:v>3546.0815483000001</c:v>
                </c:pt>
                <c:pt idx="685">
                  <c:v>2270.9101154999998</c:v>
                </c:pt>
                <c:pt idx="686">
                  <c:v>2237.1138583000002</c:v>
                </c:pt>
                <c:pt idx="687">
                  <c:v>2154.6770544999999</c:v>
                </c:pt>
                <c:pt idx="688">
                  <c:v>2260.4787378999999</c:v>
                </c:pt>
                <c:pt idx="689">
                  <c:v>3156.9040248000001</c:v>
                </c:pt>
                <c:pt idx="690">
                  <c:v>4580.9212564999998</c:v>
                </c:pt>
                <c:pt idx="691">
                  <c:v>3375.6283051</c:v>
                </c:pt>
                <c:pt idx="692">
                  <c:v>2739.2960867000002</c:v>
                </c:pt>
                <c:pt idx="693">
                  <c:v>2455.9628037000002</c:v>
                </c:pt>
                <c:pt idx="694">
                  <c:v>2368.8728163999999</c:v>
                </c:pt>
                <c:pt idx="695">
                  <c:v>2559.1659690000001</c:v>
                </c:pt>
                <c:pt idx="696">
                  <c:v>3637.1828761000002</c:v>
                </c:pt>
                <c:pt idx="697">
                  <c:v>5249.1766300999998</c:v>
                </c:pt>
                <c:pt idx="698">
                  <c:v>3742.6871221000001</c:v>
                </c:pt>
                <c:pt idx="699">
                  <c:v>2547.3002219999998</c:v>
                </c:pt>
                <c:pt idx="700">
                  <c:v>2636.6026519000002</c:v>
                </c:pt>
                <c:pt idx="701">
                  <c:v>2639.6715551000002</c:v>
                </c:pt>
                <c:pt idx="702">
                  <c:v>2892.1054248</c:v>
                </c:pt>
                <c:pt idx="703">
                  <c:v>3978.5391559999998</c:v>
                </c:pt>
                <c:pt idx="704">
                  <c:v>5539.3152995999999</c:v>
                </c:pt>
                <c:pt idx="705">
                  <c:v>4307.743974</c:v>
                </c:pt>
                <c:pt idx="706">
                  <c:v>3315.3412798999998</c:v>
                </c:pt>
                <c:pt idx="707">
                  <c:v>3268.3308453999998</c:v>
                </c:pt>
                <c:pt idx="708">
                  <c:v>3457.6611360000002</c:v>
                </c:pt>
                <c:pt idx="709">
                  <c:v>3390.3119012000002</c:v>
                </c:pt>
                <c:pt idx="710">
                  <c:v>6102.3564260000003</c:v>
                </c:pt>
                <c:pt idx="711">
                  <c:v>8058.3032487</c:v>
                </c:pt>
                <c:pt idx="712">
                  <c:v>6296.6921062000001</c:v>
                </c:pt>
                <c:pt idx="713">
                  <c:v>3946.6827610999999</c:v>
                </c:pt>
                <c:pt idx="714">
                  <c:v>4341.6612451999999</c:v>
                </c:pt>
                <c:pt idx="715">
                  <c:v>4246.7371804000004</c:v>
                </c:pt>
                <c:pt idx="716">
                  <c:v>4525.5793672999998</c:v>
                </c:pt>
                <c:pt idx="717">
                  <c:v>6422.7896447000003</c:v>
                </c:pt>
                <c:pt idx="718">
                  <c:v>9831.9033792999999</c:v>
                </c:pt>
                <c:pt idx="719">
                  <c:v>7533.1536468000004</c:v>
                </c:pt>
                <c:pt idx="720">
                  <c:v>5675.7240834000004</c:v>
                </c:pt>
                <c:pt idx="721">
                  <c:v>5267.9370104999998</c:v>
                </c:pt>
                <c:pt idx="722">
                  <c:v>5037.16687</c:v>
                </c:pt>
                <c:pt idx="723">
                  <c:v>5033.0903803000001</c:v>
                </c:pt>
                <c:pt idx="724">
                  <c:v>6815.2736089</c:v>
                </c:pt>
                <c:pt idx="725">
                  <c:v>9294.5688900999994</c:v>
                </c:pt>
                <c:pt idx="726">
                  <c:v>6793.1810235000003</c:v>
                </c:pt>
                <c:pt idx="727">
                  <c:v>4308.2052924999998</c:v>
                </c:pt>
                <c:pt idx="728">
                  <c:v>4753.6519896999998</c:v>
                </c:pt>
                <c:pt idx="729">
                  <c:v>4743.2520469000001</c:v>
                </c:pt>
                <c:pt idx="730">
                  <c:v>4934.1856430999997</c:v>
                </c:pt>
                <c:pt idx="731">
                  <c:v>6730.4386910000003</c:v>
                </c:pt>
                <c:pt idx="732">
                  <c:v>9128.9104143000004</c:v>
                </c:pt>
                <c:pt idx="733">
                  <c:v>7288.7741415999999</c:v>
                </c:pt>
                <c:pt idx="734">
                  <c:v>4723.4725549000004</c:v>
                </c:pt>
                <c:pt idx="735">
                  <c:v>5078.6496027000003</c:v>
                </c:pt>
                <c:pt idx="736">
                  <c:v>5038.1257191000004</c:v>
                </c:pt>
                <c:pt idx="737">
                  <c:v>5160.1534296</c:v>
                </c:pt>
                <c:pt idx="738">
                  <c:v>7081.0329929</c:v>
                </c:pt>
                <c:pt idx="739">
                  <c:v>9315.8316771999998</c:v>
                </c:pt>
                <c:pt idx="740">
                  <c:v>6705.0156159999997</c:v>
                </c:pt>
                <c:pt idx="741">
                  <c:v>4034.4245826000001</c:v>
                </c:pt>
                <c:pt idx="742">
                  <c:v>4382.9325546</c:v>
                </c:pt>
                <c:pt idx="743">
                  <c:v>4070.7621767999999</c:v>
                </c:pt>
                <c:pt idx="744">
                  <c:v>4049.8639171</c:v>
                </c:pt>
                <c:pt idx="745">
                  <c:v>5712.0203420999997</c:v>
                </c:pt>
                <c:pt idx="746">
                  <c:v>8108.8334377000001</c:v>
                </c:pt>
                <c:pt idx="747">
                  <c:v>5985.8949573</c:v>
                </c:pt>
                <c:pt idx="748">
                  <c:v>3614.5538753000001</c:v>
                </c:pt>
                <c:pt idx="749">
                  <c:v>3790.1611042</c:v>
                </c:pt>
                <c:pt idx="750">
                  <c:v>3647.931153</c:v>
                </c:pt>
                <c:pt idx="751">
                  <c:v>3644.7712537000002</c:v>
                </c:pt>
                <c:pt idx="752">
                  <c:v>5374.1588666999996</c:v>
                </c:pt>
                <c:pt idx="753">
                  <c:v>8089.7572152000002</c:v>
                </c:pt>
                <c:pt idx="754">
                  <c:v>5806.3774339000001</c:v>
                </c:pt>
                <c:pt idx="755">
                  <c:v>3213.9329891000002</c:v>
                </c:pt>
                <c:pt idx="756">
                  <c:v>3706.2973609000001</c:v>
                </c:pt>
                <c:pt idx="757">
                  <c:v>3596.8972273999998</c:v>
                </c:pt>
                <c:pt idx="758">
                  <c:v>3617.1494489000002</c:v>
                </c:pt>
                <c:pt idx="759">
                  <c:v>5244.3064292999998</c:v>
                </c:pt>
                <c:pt idx="760">
                  <c:v>7509.1227550000003</c:v>
                </c:pt>
                <c:pt idx="761">
                  <c:v>6482.1304917999996</c:v>
                </c:pt>
                <c:pt idx="762">
                  <c:v>4006.7687587999999</c:v>
                </c:pt>
                <c:pt idx="763">
                  <c:v>4211.4100367999999</c:v>
                </c:pt>
                <c:pt idx="764">
                  <c:v>3905.4739205000001</c:v>
                </c:pt>
                <c:pt idx="765">
                  <c:v>3933.6303363000002</c:v>
                </c:pt>
                <c:pt idx="766">
                  <c:v>5682.2580471000001</c:v>
                </c:pt>
                <c:pt idx="767">
                  <c:v>8171.5383290999998</c:v>
                </c:pt>
                <c:pt idx="768">
                  <c:v>6349.4054397</c:v>
                </c:pt>
                <c:pt idx="769">
                  <c:v>3728.5193717000002</c:v>
                </c:pt>
                <c:pt idx="770">
                  <c:v>4338.0259908999997</c:v>
                </c:pt>
                <c:pt idx="771">
                  <c:v>4311.0951906999999</c:v>
                </c:pt>
                <c:pt idx="772">
                  <c:v>4226.6964925000002</c:v>
                </c:pt>
                <c:pt idx="773">
                  <c:v>6033.4316984999996</c:v>
                </c:pt>
                <c:pt idx="774">
                  <c:v>8306.6330928000007</c:v>
                </c:pt>
                <c:pt idx="775">
                  <c:v>6514.2908871999998</c:v>
                </c:pt>
                <c:pt idx="776">
                  <c:v>3813.9072937000001</c:v>
                </c:pt>
                <c:pt idx="777">
                  <c:v>4035.2602517</c:v>
                </c:pt>
                <c:pt idx="778">
                  <c:v>3963.533938</c:v>
                </c:pt>
                <c:pt idx="779">
                  <c:v>4086.2142589999999</c:v>
                </c:pt>
                <c:pt idx="780">
                  <c:v>5736.8555469000003</c:v>
                </c:pt>
                <c:pt idx="781">
                  <c:v>8163.1453567999997</c:v>
                </c:pt>
                <c:pt idx="782">
                  <c:v>6332.9662854999997</c:v>
                </c:pt>
                <c:pt idx="783">
                  <c:v>3504.1898753999999</c:v>
                </c:pt>
                <c:pt idx="784">
                  <c:v>3809.665348</c:v>
                </c:pt>
                <c:pt idx="785">
                  <c:v>3650.9640955</c:v>
                </c:pt>
                <c:pt idx="786">
                  <c:v>3807.8052017999998</c:v>
                </c:pt>
                <c:pt idx="787">
                  <c:v>5528.0257408999996</c:v>
                </c:pt>
                <c:pt idx="788">
                  <c:v>8089.5131191999999</c:v>
                </c:pt>
                <c:pt idx="789">
                  <c:v>6114.8465691000001</c:v>
                </c:pt>
                <c:pt idx="790">
                  <c:v>3534.0239639000001</c:v>
                </c:pt>
                <c:pt idx="791">
                  <c:v>3906.9982507999998</c:v>
                </c:pt>
                <c:pt idx="792">
                  <c:v>3419.0683565999998</c:v>
                </c:pt>
                <c:pt idx="793">
                  <c:v>3409.0360952000001</c:v>
                </c:pt>
                <c:pt idx="794">
                  <c:v>5159.3238490000003</c:v>
                </c:pt>
                <c:pt idx="795">
                  <c:v>7622.7735261999997</c:v>
                </c:pt>
                <c:pt idx="796">
                  <c:v>5691.6696105999999</c:v>
                </c:pt>
                <c:pt idx="797">
                  <c:v>3059.7612045999999</c:v>
                </c:pt>
                <c:pt idx="798">
                  <c:v>3410.6637804000002</c:v>
                </c:pt>
                <c:pt idx="799">
                  <c:v>3261.0167772</c:v>
                </c:pt>
                <c:pt idx="800">
                  <c:v>3289.9654436999999</c:v>
                </c:pt>
                <c:pt idx="801">
                  <c:v>5053.3274177000003</c:v>
                </c:pt>
                <c:pt idx="802">
                  <c:v>7512.6928631999999</c:v>
                </c:pt>
                <c:pt idx="803">
                  <c:v>5588.8553917999998</c:v>
                </c:pt>
                <c:pt idx="804">
                  <c:v>2940.6334821999999</c:v>
                </c:pt>
              </c:numCache>
            </c:numRef>
          </c:val>
          <c:smooth val="0"/>
          <c:extLst>
            <c:ext xmlns:c16="http://schemas.microsoft.com/office/drawing/2014/chart" uri="{C3380CC4-5D6E-409C-BE32-E72D297353CC}">
              <c16:uniqueId val="{00000001-F1DF-4982-B691-46E49CDB1BE1}"/>
            </c:ext>
          </c:extLst>
        </c:ser>
        <c:dLbls>
          <c:showLegendKey val="0"/>
          <c:showVal val="0"/>
          <c:showCatName val="0"/>
          <c:showSerName val="0"/>
          <c:showPercent val="0"/>
          <c:showBubbleSize val="0"/>
        </c:dLbls>
        <c:marker val="1"/>
        <c:smooth val="0"/>
        <c:axId val="1961497615"/>
        <c:axId val="1961495535"/>
      </c:lineChart>
      <c:dateAx>
        <c:axId val="196149761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95535"/>
        <c:crosses val="autoZero"/>
        <c:auto val="1"/>
        <c:lblOffset val="100"/>
        <c:baseTimeUnit val="days"/>
      </c:dateAx>
      <c:valAx>
        <c:axId val="196149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97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Sign</a:t>
            </a:r>
            <a:r>
              <a:rPr lang="en-IN" baseline="0"/>
              <a:t> ups cost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'Signups trend'!$B$1</c:f>
              <c:strCache>
                <c:ptCount val="1"/>
                <c:pt idx="0">
                  <c:v>Sign cost</c:v>
                </c:pt>
              </c:strCache>
            </c:strRef>
          </c:tx>
          <c:spPr>
            <a:ln w="28575" cap="rnd">
              <a:solidFill>
                <a:schemeClr val="accent1"/>
              </a:solidFill>
              <a:round/>
            </a:ln>
            <a:effectLst/>
          </c:spPr>
          <c:marker>
            <c:symbol val="none"/>
          </c:marker>
          <c:cat>
            <c:numRef>
              <c:f>'Signups trend'!$A$2:$A$864</c:f>
              <c:numCache>
                <c:formatCode>m/d/yyyy</c:formatCode>
                <c:ptCount val="863"/>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pt idx="805">
                  <c:v>44432</c:v>
                </c:pt>
                <c:pt idx="806">
                  <c:v>44433</c:v>
                </c:pt>
                <c:pt idx="807">
                  <c:v>44434</c:v>
                </c:pt>
                <c:pt idx="808">
                  <c:v>44435</c:v>
                </c:pt>
                <c:pt idx="809">
                  <c:v>44436</c:v>
                </c:pt>
                <c:pt idx="810">
                  <c:v>44437</c:v>
                </c:pt>
                <c:pt idx="811">
                  <c:v>44438</c:v>
                </c:pt>
                <c:pt idx="812">
                  <c:v>44439</c:v>
                </c:pt>
                <c:pt idx="813">
                  <c:v>44440</c:v>
                </c:pt>
                <c:pt idx="814">
                  <c:v>44441</c:v>
                </c:pt>
                <c:pt idx="815">
                  <c:v>44442</c:v>
                </c:pt>
                <c:pt idx="816">
                  <c:v>44443</c:v>
                </c:pt>
                <c:pt idx="817">
                  <c:v>44444</c:v>
                </c:pt>
                <c:pt idx="818">
                  <c:v>44445</c:v>
                </c:pt>
                <c:pt idx="819">
                  <c:v>44446</c:v>
                </c:pt>
                <c:pt idx="820">
                  <c:v>44447</c:v>
                </c:pt>
                <c:pt idx="821">
                  <c:v>44448</c:v>
                </c:pt>
                <c:pt idx="822">
                  <c:v>44449</c:v>
                </c:pt>
                <c:pt idx="823">
                  <c:v>44450</c:v>
                </c:pt>
                <c:pt idx="824">
                  <c:v>44451</c:v>
                </c:pt>
                <c:pt idx="825">
                  <c:v>44452</c:v>
                </c:pt>
                <c:pt idx="826">
                  <c:v>44453</c:v>
                </c:pt>
                <c:pt idx="827">
                  <c:v>44454</c:v>
                </c:pt>
                <c:pt idx="828">
                  <c:v>44455</c:v>
                </c:pt>
                <c:pt idx="829">
                  <c:v>44456</c:v>
                </c:pt>
                <c:pt idx="830">
                  <c:v>44457</c:v>
                </c:pt>
                <c:pt idx="831">
                  <c:v>44458</c:v>
                </c:pt>
                <c:pt idx="832">
                  <c:v>44459</c:v>
                </c:pt>
                <c:pt idx="833">
                  <c:v>44460</c:v>
                </c:pt>
                <c:pt idx="834">
                  <c:v>44461</c:v>
                </c:pt>
                <c:pt idx="835">
                  <c:v>44462</c:v>
                </c:pt>
                <c:pt idx="836">
                  <c:v>44463</c:v>
                </c:pt>
                <c:pt idx="837">
                  <c:v>44464</c:v>
                </c:pt>
                <c:pt idx="838">
                  <c:v>44465</c:v>
                </c:pt>
                <c:pt idx="839">
                  <c:v>44466</c:v>
                </c:pt>
                <c:pt idx="840">
                  <c:v>44467</c:v>
                </c:pt>
                <c:pt idx="841">
                  <c:v>44468</c:v>
                </c:pt>
                <c:pt idx="842">
                  <c:v>44469</c:v>
                </c:pt>
                <c:pt idx="843">
                  <c:v>44470</c:v>
                </c:pt>
                <c:pt idx="844">
                  <c:v>44471</c:v>
                </c:pt>
                <c:pt idx="845">
                  <c:v>44472</c:v>
                </c:pt>
                <c:pt idx="846">
                  <c:v>44473</c:v>
                </c:pt>
                <c:pt idx="847">
                  <c:v>44474</c:v>
                </c:pt>
                <c:pt idx="848">
                  <c:v>44475</c:v>
                </c:pt>
                <c:pt idx="849">
                  <c:v>44476</c:v>
                </c:pt>
                <c:pt idx="850">
                  <c:v>44477</c:v>
                </c:pt>
                <c:pt idx="851">
                  <c:v>44478</c:v>
                </c:pt>
                <c:pt idx="852">
                  <c:v>44479</c:v>
                </c:pt>
                <c:pt idx="853">
                  <c:v>44480</c:v>
                </c:pt>
                <c:pt idx="854">
                  <c:v>44481</c:v>
                </c:pt>
                <c:pt idx="855">
                  <c:v>44482</c:v>
                </c:pt>
                <c:pt idx="856">
                  <c:v>44483</c:v>
                </c:pt>
                <c:pt idx="857">
                  <c:v>44484</c:v>
                </c:pt>
                <c:pt idx="858">
                  <c:v>44485</c:v>
                </c:pt>
                <c:pt idx="859">
                  <c:v>44486</c:v>
                </c:pt>
                <c:pt idx="860">
                  <c:v>44487</c:v>
                </c:pt>
                <c:pt idx="861">
                  <c:v>44488</c:v>
                </c:pt>
                <c:pt idx="862">
                  <c:v>44489</c:v>
                </c:pt>
              </c:numCache>
            </c:numRef>
          </c:cat>
          <c:val>
            <c:numRef>
              <c:f>'Signups trend'!$B$2:$B$864</c:f>
              <c:numCache>
                <c:formatCode>#,##0</c:formatCode>
                <c:ptCount val="8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5172</c:v>
                </c:pt>
                <c:pt idx="21">
                  <c:v>6124</c:v>
                </c:pt>
                <c:pt idx="22">
                  <c:v>7697</c:v>
                </c:pt>
                <c:pt idx="23">
                  <c:v>10853</c:v>
                </c:pt>
                <c:pt idx="24">
                  <c:v>15195</c:v>
                </c:pt>
                <c:pt idx="25">
                  <c:v>22546</c:v>
                </c:pt>
                <c:pt idx="26">
                  <c:v>23912</c:v>
                </c:pt>
                <c:pt idx="27">
                  <c:v>15313</c:v>
                </c:pt>
                <c:pt idx="28">
                  <c:v>15572</c:v>
                </c:pt>
                <c:pt idx="29">
                  <c:v>16831</c:v>
                </c:pt>
                <c:pt idx="30">
                  <c:v>17999</c:v>
                </c:pt>
                <c:pt idx="31">
                  <c:v>22378</c:v>
                </c:pt>
                <c:pt idx="32">
                  <c:v>30051</c:v>
                </c:pt>
                <c:pt idx="33">
                  <c:v>27380</c:v>
                </c:pt>
                <c:pt idx="34">
                  <c:v>9678</c:v>
                </c:pt>
                <c:pt idx="35">
                  <c:v>14115</c:v>
                </c:pt>
                <c:pt idx="36">
                  <c:v>16337</c:v>
                </c:pt>
                <c:pt idx="37">
                  <c:v>18729</c:v>
                </c:pt>
                <c:pt idx="38">
                  <c:v>26878</c:v>
                </c:pt>
                <c:pt idx="39">
                  <c:v>39518</c:v>
                </c:pt>
                <c:pt idx="40">
                  <c:v>40714</c:v>
                </c:pt>
                <c:pt idx="41">
                  <c:v>21642</c:v>
                </c:pt>
                <c:pt idx="42">
                  <c:v>24808</c:v>
                </c:pt>
                <c:pt idx="43">
                  <c:v>28210</c:v>
                </c:pt>
                <c:pt idx="44">
                  <c:v>38930</c:v>
                </c:pt>
                <c:pt idx="45">
                  <c:v>38437</c:v>
                </c:pt>
                <c:pt idx="46">
                  <c:v>56339</c:v>
                </c:pt>
                <c:pt idx="47">
                  <c:v>50583</c:v>
                </c:pt>
                <c:pt idx="48">
                  <c:v>30980</c:v>
                </c:pt>
                <c:pt idx="49">
                  <c:v>32030</c:v>
                </c:pt>
                <c:pt idx="50">
                  <c:v>33666</c:v>
                </c:pt>
                <c:pt idx="51">
                  <c:v>36077</c:v>
                </c:pt>
                <c:pt idx="52">
                  <c:v>43652</c:v>
                </c:pt>
                <c:pt idx="53">
                  <c:v>60922</c:v>
                </c:pt>
                <c:pt idx="54">
                  <c:v>57585</c:v>
                </c:pt>
                <c:pt idx="55">
                  <c:v>34230</c:v>
                </c:pt>
                <c:pt idx="56">
                  <c:v>39499</c:v>
                </c:pt>
                <c:pt idx="57">
                  <c:v>44610</c:v>
                </c:pt>
                <c:pt idx="58">
                  <c:v>52298</c:v>
                </c:pt>
                <c:pt idx="59">
                  <c:v>72288</c:v>
                </c:pt>
                <c:pt idx="60">
                  <c:v>96715</c:v>
                </c:pt>
                <c:pt idx="61">
                  <c:v>100964</c:v>
                </c:pt>
                <c:pt idx="62">
                  <c:v>59266</c:v>
                </c:pt>
                <c:pt idx="63">
                  <c:v>49468</c:v>
                </c:pt>
                <c:pt idx="64">
                  <c:v>48900</c:v>
                </c:pt>
                <c:pt idx="65">
                  <c:v>52730</c:v>
                </c:pt>
                <c:pt idx="66">
                  <c:v>67044</c:v>
                </c:pt>
                <c:pt idx="67">
                  <c:v>81118</c:v>
                </c:pt>
                <c:pt idx="68">
                  <c:v>74226</c:v>
                </c:pt>
                <c:pt idx="69">
                  <c:v>44153</c:v>
                </c:pt>
                <c:pt idx="70">
                  <c:v>44524</c:v>
                </c:pt>
                <c:pt idx="71">
                  <c:v>46797</c:v>
                </c:pt>
                <c:pt idx="72">
                  <c:v>49566</c:v>
                </c:pt>
                <c:pt idx="73">
                  <c:v>58928</c:v>
                </c:pt>
                <c:pt idx="74">
                  <c:v>75793</c:v>
                </c:pt>
                <c:pt idx="75">
                  <c:v>75392</c:v>
                </c:pt>
                <c:pt idx="76">
                  <c:v>47285</c:v>
                </c:pt>
                <c:pt idx="77">
                  <c:v>34582</c:v>
                </c:pt>
                <c:pt idx="78">
                  <c:v>36707</c:v>
                </c:pt>
                <c:pt idx="79">
                  <c:v>43092</c:v>
                </c:pt>
                <c:pt idx="80">
                  <c:v>60090</c:v>
                </c:pt>
                <c:pt idx="81">
                  <c:v>84823</c:v>
                </c:pt>
                <c:pt idx="82">
                  <c:v>78011</c:v>
                </c:pt>
                <c:pt idx="83">
                  <c:v>46861</c:v>
                </c:pt>
                <c:pt idx="84">
                  <c:v>48579</c:v>
                </c:pt>
                <c:pt idx="85">
                  <c:v>50555</c:v>
                </c:pt>
                <c:pt idx="86">
                  <c:v>52033</c:v>
                </c:pt>
                <c:pt idx="87">
                  <c:v>63120</c:v>
                </c:pt>
                <c:pt idx="88">
                  <c:v>84554</c:v>
                </c:pt>
                <c:pt idx="89">
                  <c:v>72997</c:v>
                </c:pt>
                <c:pt idx="90">
                  <c:v>42240</c:v>
                </c:pt>
                <c:pt idx="91">
                  <c:v>43979</c:v>
                </c:pt>
                <c:pt idx="92">
                  <c:v>45558</c:v>
                </c:pt>
                <c:pt idx="93">
                  <c:v>47652</c:v>
                </c:pt>
                <c:pt idx="94">
                  <c:v>60017</c:v>
                </c:pt>
                <c:pt idx="95">
                  <c:v>81347</c:v>
                </c:pt>
                <c:pt idx="96">
                  <c:v>69990</c:v>
                </c:pt>
                <c:pt idx="97">
                  <c:v>39202</c:v>
                </c:pt>
                <c:pt idx="98">
                  <c:v>39086</c:v>
                </c:pt>
                <c:pt idx="99">
                  <c:v>38965</c:v>
                </c:pt>
                <c:pt idx="100">
                  <c:v>39341</c:v>
                </c:pt>
                <c:pt idx="101">
                  <c:v>46528</c:v>
                </c:pt>
                <c:pt idx="102">
                  <c:v>63786</c:v>
                </c:pt>
                <c:pt idx="103">
                  <c:v>52831</c:v>
                </c:pt>
                <c:pt idx="104">
                  <c:v>31464</c:v>
                </c:pt>
                <c:pt idx="105">
                  <c:v>39008</c:v>
                </c:pt>
                <c:pt idx="106">
                  <c:v>36017</c:v>
                </c:pt>
                <c:pt idx="107">
                  <c:v>39072</c:v>
                </c:pt>
                <c:pt idx="108">
                  <c:v>48881</c:v>
                </c:pt>
                <c:pt idx="109">
                  <c:v>69842</c:v>
                </c:pt>
                <c:pt idx="110">
                  <c:v>63283</c:v>
                </c:pt>
                <c:pt idx="111">
                  <c:v>35259</c:v>
                </c:pt>
                <c:pt idx="112">
                  <c:v>40957</c:v>
                </c:pt>
                <c:pt idx="113">
                  <c:v>36830</c:v>
                </c:pt>
                <c:pt idx="114">
                  <c:v>39957</c:v>
                </c:pt>
                <c:pt idx="115">
                  <c:v>46774</c:v>
                </c:pt>
                <c:pt idx="116">
                  <c:v>64909</c:v>
                </c:pt>
                <c:pt idx="117">
                  <c:v>56299</c:v>
                </c:pt>
                <c:pt idx="118">
                  <c:v>26001</c:v>
                </c:pt>
                <c:pt idx="119">
                  <c:v>26006</c:v>
                </c:pt>
                <c:pt idx="120">
                  <c:v>23990</c:v>
                </c:pt>
                <c:pt idx="121">
                  <c:v>23631</c:v>
                </c:pt>
                <c:pt idx="122">
                  <c:v>33516</c:v>
                </c:pt>
                <c:pt idx="123">
                  <c:v>47344</c:v>
                </c:pt>
                <c:pt idx="124">
                  <c:v>39500</c:v>
                </c:pt>
                <c:pt idx="125">
                  <c:v>19709</c:v>
                </c:pt>
                <c:pt idx="126">
                  <c:v>21159</c:v>
                </c:pt>
                <c:pt idx="127">
                  <c:v>22183</c:v>
                </c:pt>
                <c:pt idx="128">
                  <c:v>21466</c:v>
                </c:pt>
                <c:pt idx="129">
                  <c:v>27686</c:v>
                </c:pt>
                <c:pt idx="130">
                  <c:v>37469</c:v>
                </c:pt>
                <c:pt idx="131">
                  <c:v>34325</c:v>
                </c:pt>
                <c:pt idx="132">
                  <c:v>19041</c:v>
                </c:pt>
                <c:pt idx="133">
                  <c:v>19442</c:v>
                </c:pt>
                <c:pt idx="134">
                  <c:v>19275</c:v>
                </c:pt>
                <c:pt idx="135">
                  <c:v>21108</c:v>
                </c:pt>
                <c:pt idx="136">
                  <c:v>26591</c:v>
                </c:pt>
                <c:pt idx="137">
                  <c:v>40011</c:v>
                </c:pt>
                <c:pt idx="138">
                  <c:v>34623</c:v>
                </c:pt>
                <c:pt idx="139">
                  <c:v>17908</c:v>
                </c:pt>
                <c:pt idx="140">
                  <c:v>18678</c:v>
                </c:pt>
                <c:pt idx="141">
                  <c:v>19849</c:v>
                </c:pt>
                <c:pt idx="142">
                  <c:v>22335</c:v>
                </c:pt>
                <c:pt idx="143">
                  <c:v>32643</c:v>
                </c:pt>
                <c:pt idx="144">
                  <c:v>46412</c:v>
                </c:pt>
                <c:pt idx="145">
                  <c:v>36467</c:v>
                </c:pt>
                <c:pt idx="146">
                  <c:v>18413</c:v>
                </c:pt>
                <c:pt idx="147">
                  <c:v>19158</c:v>
                </c:pt>
                <c:pt idx="148">
                  <c:v>18842</c:v>
                </c:pt>
                <c:pt idx="149">
                  <c:v>19215</c:v>
                </c:pt>
                <c:pt idx="150">
                  <c:v>25668</c:v>
                </c:pt>
                <c:pt idx="151">
                  <c:v>37207</c:v>
                </c:pt>
                <c:pt idx="152">
                  <c:v>30714</c:v>
                </c:pt>
                <c:pt idx="153">
                  <c:v>16990</c:v>
                </c:pt>
                <c:pt idx="154">
                  <c:v>16275</c:v>
                </c:pt>
                <c:pt idx="155">
                  <c:v>17496</c:v>
                </c:pt>
                <c:pt idx="156">
                  <c:v>17033</c:v>
                </c:pt>
                <c:pt idx="157">
                  <c:v>21349</c:v>
                </c:pt>
                <c:pt idx="158">
                  <c:v>28831</c:v>
                </c:pt>
                <c:pt idx="159">
                  <c:v>26196</c:v>
                </c:pt>
                <c:pt idx="160">
                  <c:v>14203</c:v>
                </c:pt>
                <c:pt idx="161">
                  <c:v>13946</c:v>
                </c:pt>
                <c:pt idx="162">
                  <c:v>14904</c:v>
                </c:pt>
                <c:pt idx="163">
                  <c:v>15215</c:v>
                </c:pt>
                <c:pt idx="164">
                  <c:v>20666</c:v>
                </c:pt>
                <c:pt idx="165">
                  <c:v>29531</c:v>
                </c:pt>
                <c:pt idx="166">
                  <c:v>26570</c:v>
                </c:pt>
                <c:pt idx="167">
                  <c:v>16602</c:v>
                </c:pt>
                <c:pt idx="168">
                  <c:v>20759</c:v>
                </c:pt>
                <c:pt idx="169">
                  <c:v>21596</c:v>
                </c:pt>
                <c:pt idx="170">
                  <c:v>24151</c:v>
                </c:pt>
                <c:pt idx="171">
                  <c:v>32034</c:v>
                </c:pt>
                <c:pt idx="172">
                  <c:v>46641</c:v>
                </c:pt>
                <c:pt idx="173">
                  <c:v>41003</c:v>
                </c:pt>
                <c:pt idx="174">
                  <c:v>23761</c:v>
                </c:pt>
                <c:pt idx="175">
                  <c:v>22855</c:v>
                </c:pt>
                <c:pt idx="176">
                  <c:v>24685</c:v>
                </c:pt>
                <c:pt idx="177">
                  <c:v>26119</c:v>
                </c:pt>
                <c:pt idx="178">
                  <c:v>34341</c:v>
                </c:pt>
                <c:pt idx="179">
                  <c:v>43689</c:v>
                </c:pt>
                <c:pt idx="180">
                  <c:v>37604</c:v>
                </c:pt>
                <c:pt idx="181">
                  <c:v>19910</c:v>
                </c:pt>
                <c:pt idx="182">
                  <c:v>25747</c:v>
                </c:pt>
                <c:pt idx="183">
                  <c:v>29603</c:v>
                </c:pt>
                <c:pt idx="184">
                  <c:v>35778</c:v>
                </c:pt>
                <c:pt idx="185">
                  <c:v>45528</c:v>
                </c:pt>
                <c:pt idx="186">
                  <c:v>64040</c:v>
                </c:pt>
                <c:pt idx="187">
                  <c:v>55939</c:v>
                </c:pt>
                <c:pt idx="188">
                  <c:v>30002</c:v>
                </c:pt>
                <c:pt idx="189">
                  <c:v>27133</c:v>
                </c:pt>
                <c:pt idx="190">
                  <c:v>30986</c:v>
                </c:pt>
                <c:pt idx="191">
                  <c:v>34662</c:v>
                </c:pt>
                <c:pt idx="192">
                  <c:v>46911</c:v>
                </c:pt>
                <c:pt idx="193">
                  <c:v>52027</c:v>
                </c:pt>
                <c:pt idx="194">
                  <c:v>26317</c:v>
                </c:pt>
                <c:pt idx="195">
                  <c:v>14946</c:v>
                </c:pt>
                <c:pt idx="196">
                  <c:v>14736</c:v>
                </c:pt>
                <c:pt idx="197">
                  <c:v>12380</c:v>
                </c:pt>
                <c:pt idx="198">
                  <c:v>9412</c:v>
                </c:pt>
                <c:pt idx="199">
                  <c:v>7144</c:v>
                </c:pt>
                <c:pt idx="200">
                  <c:v>4906</c:v>
                </c:pt>
                <c:pt idx="201">
                  <c:v>4378</c:v>
                </c:pt>
                <c:pt idx="202">
                  <c:v>3277</c:v>
                </c:pt>
                <c:pt idx="203">
                  <c:v>7104</c:v>
                </c:pt>
                <c:pt idx="204">
                  <c:v>7119</c:v>
                </c:pt>
                <c:pt idx="205">
                  <c:v>3922</c:v>
                </c:pt>
                <c:pt idx="206">
                  <c:v>4850</c:v>
                </c:pt>
                <c:pt idx="207">
                  <c:v>6023</c:v>
                </c:pt>
                <c:pt idx="208">
                  <c:v>4857</c:v>
                </c:pt>
                <c:pt idx="209">
                  <c:v>3431</c:v>
                </c:pt>
                <c:pt idx="210">
                  <c:v>3302</c:v>
                </c:pt>
                <c:pt idx="211">
                  <c:v>3136</c:v>
                </c:pt>
                <c:pt idx="212">
                  <c:v>2837</c:v>
                </c:pt>
                <c:pt idx="213">
                  <c:v>3269</c:v>
                </c:pt>
                <c:pt idx="214">
                  <c:v>3961</c:v>
                </c:pt>
                <c:pt idx="215">
                  <c:v>2790</c:v>
                </c:pt>
                <c:pt idx="216">
                  <c:v>1890</c:v>
                </c:pt>
                <c:pt idx="217">
                  <c:v>3039</c:v>
                </c:pt>
                <c:pt idx="218">
                  <c:v>3363</c:v>
                </c:pt>
                <c:pt idx="219">
                  <c:v>4655</c:v>
                </c:pt>
                <c:pt idx="220">
                  <c:v>6556</c:v>
                </c:pt>
                <c:pt idx="221">
                  <c:v>9670</c:v>
                </c:pt>
                <c:pt idx="222">
                  <c:v>9490</c:v>
                </c:pt>
                <c:pt idx="223">
                  <c:v>5755</c:v>
                </c:pt>
                <c:pt idx="224">
                  <c:v>8000</c:v>
                </c:pt>
                <c:pt idx="225">
                  <c:v>9175</c:v>
                </c:pt>
                <c:pt idx="226">
                  <c:v>10567</c:v>
                </c:pt>
                <c:pt idx="227">
                  <c:v>15407</c:v>
                </c:pt>
                <c:pt idx="228">
                  <c:v>23029</c:v>
                </c:pt>
                <c:pt idx="229">
                  <c:v>21824</c:v>
                </c:pt>
                <c:pt idx="230">
                  <c:v>12111</c:v>
                </c:pt>
                <c:pt idx="231">
                  <c:v>12451</c:v>
                </c:pt>
                <c:pt idx="232">
                  <c:v>12637</c:v>
                </c:pt>
                <c:pt idx="233">
                  <c:v>12955</c:v>
                </c:pt>
                <c:pt idx="234">
                  <c:v>17629</c:v>
                </c:pt>
                <c:pt idx="235">
                  <c:v>24502</c:v>
                </c:pt>
                <c:pt idx="236">
                  <c:v>21912</c:v>
                </c:pt>
                <c:pt idx="237">
                  <c:v>11050</c:v>
                </c:pt>
                <c:pt idx="238">
                  <c:v>9999</c:v>
                </c:pt>
                <c:pt idx="239">
                  <c:v>11523</c:v>
                </c:pt>
                <c:pt idx="240">
                  <c:v>12176</c:v>
                </c:pt>
                <c:pt idx="241">
                  <c:v>16145</c:v>
                </c:pt>
                <c:pt idx="242">
                  <c:v>24083</c:v>
                </c:pt>
                <c:pt idx="243">
                  <c:v>23770</c:v>
                </c:pt>
                <c:pt idx="244">
                  <c:v>12754</c:v>
                </c:pt>
                <c:pt idx="245">
                  <c:v>13020</c:v>
                </c:pt>
                <c:pt idx="246">
                  <c:v>13919</c:v>
                </c:pt>
                <c:pt idx="247">
                  <c:v>15988</c:v>
                </c:pt>
                <c:pt idx="248">
                  <c:v>24132</c:v>
                </c:pt>
                <c:pt idx="249">
                  <c:v>35175</c:v>
                </c:pt>
                <c:pt idx="250">
                  <c:v>33342</c:v>
                </c:pt>
                <c:pt idx="251">
                  <c:v>17239</c:v>
                </c:pt>
                <c:pt idx="252">
                  <c:v>17966</c:v>
                </c:pt>
                <c:pt idx="253">
                  <c:v>17376</c:v>
                </c:pt>
                <c:pt idx="254">
                  <c:v>19311</c:v>
                </c:pt>
                <c:pt idx="255">
                  <c:v>24214</c:v>
                </c:pt>
                <c:pt idx="256">
                  <c:v>35870</c:v>
                </c:pt>
                <c:pt idx="257">
                  <c:v>30929</c:v>
                </c:pt>
                <c:pt idx="258">
                  <c:v>16644</c:v>
                </c:pt>
                <c:pt idx="259">
                  <c:v>16356</c:v>
                </c:pt>
                <c:pt idx="260">
                  <c:v>17477</c:v>
                </c:pt>
                <c:pt idx="261">
                  <c:v>18964</c:v>
                </c:pt>
                <c:pt idx="262">
                  <c:v>26662</c:v>
                </c:pt>
                <c:pt idx="263">
                  <c:v>38059</c:v>
                </c:pt>
                <c:pt idx="264">
                  <c:v>31140</c:v>
                </c:pt>
                <c:pt idx="265">
                  <c:v>16830</c:v>
                </c:pt>
                <c:pt idx="266">
                  <c:v>17027</c:v>
                </c:pt>
                <c:pt idx="267">
                  <c:v>19202</c:v>
                </c:pt>
                <c:pt idx="268">
                  <c:v>21721</c:v>
                </c:pt>
                <c:pt idx="269">
                  <c:v>25018</c:v>
                </c:pt>
                <c:pt idx="270">
                  <c:v>35414</c:v>
                </c:pt>
                <c:pt idx="271">
                  <c:v>29688</c:v>
                </c:pt>
                <c:pt idx="272">
                  <c:v>16902</c:v>
                </c:pt>
                <c:pt idx="273">
                  <c:v>16423</c:v>
                </c:pt>
                <c:pt idx="274">
                  <c:v>16898</c:v>
                </c:pt>
                <c:pt idx="275">
                  <c:v>16972</c:v>
                </c:pt>
                <c:pt idx="276">
                  <c:v>20833</c:v>
                </c:pt>
                <c:pt idx="277">
                  <c:v>27292</c:v>
                </c:pt>
                <c:pt idx="278">
                  <c:v>21594</c:v>
                </c:pt>
                <c:pt idx="279">
                  <c:v>14266</c:v>
                </c:pt>
                <c:pt idx="280">
                  <c:v>13174</c:v>
                </c:pt>
                <c:pt idx="281">
                  <c:v>12299</c:v>
                </c:pt>
                <c:pt idx="282">
                  <c:v>12396</c:v>
                </c:pt>
                <c:pt idx="283">
                  <c:v>12223</c:v>
                </c:pt>
                <c:pt idx="284">
                  <c:v>6741</c:v>
                </c:pt>
                <c:pt idx="285">
                  <c:v>4467</c:v>
                </c:pt>
                <c:pt idx="286">
                  <c:v>3907</c:v>
                </c:pt>
                <c:pt idx="287">
                  <c:v>2856</c:v>
                </c:pt>
                <c:pt idx="288">
                  <c:v>2056</c:v>
                </c:pt>
                <c:pt idx="289">
                  <c:v>2032</c:v>
                </c:pt>
                <c:pt idx="290">
                  <c:v>2280</c:v>
                </c:pt>
                <c:pt idx="291">
                  <c:v>1605</c:v>
                </c:pt>
                <c:pt idx="292">
                  <c:v>1108</c:v>
                </c:pt>
                <c:pt idx="293">
                  <c:v>941</c:v>
                </c:pt>
                <c:pt idx="294">
                  <c:v>622</c:v>
                </c:pt>
                <c:pt idx="295">
                  <c:v>447</c:v>
                </c:pt>
                <c:pt idx="296">
                  <c:v>378</c:v>
                </c:pt>
                <c:pt idx="297">
                  <c:v>282</c:v>
                </c:pt>
                <c:pt idx="298">
                  <c:v>177</c:v>
                </c:pt>
                <c:pt idx="299">
                  <c:v>209</c:v>
                </c:pt>
                <c:pt idx="300">
                  <c:v>255</c:v>
                </c:pt>
                <c:pt idx="301">
                  <c:v>197</c:v>
                </c:pt>
                <c:pt idx="302">
                  <c:v>259</c:v>
                </c:pt>
                <c:pt idx="303">
                  <c:v>174</c:v>
                </c:pt>
                <c:pt idx="304">
                  <c:v>200</c:v>
                </c:pt>
                <c:pt idx="305">
                  <c:v>194</c:v>
                </c:pt>
                <c:pt idx="306">
                  <c:v>159</c:v>
                </c:pt>
                <c:pt idx="307">
                  <c:v>212</c:v>
                </c:pt>
                <c:pt idx="308">
                  <c:v>165</c:v>
                </c:pt>
                <c:pt idx="309">
                  <c:v>216</c:v>
                </c:pt>
                <c:pt idx="310">
                  <c:v>159</c:v>
                </c:pt>
                <c:pt idx="311">
                  <c:v>226</c:v>
                </c:pt>
                <c:pt idx="312">
                  <c:v>205</c:v>
                </c:pt>
                <c:pt idx="313">
                  <c:v>129</c:v>
                </c:pt>
                <c:pt idx="314">
                  <c:v>207</c:v>
                </c:pt>
                <c:pt idx="315">
                  <c:v>94</c:v>
                </c:pt>
                <c:pt idx="316">
                  <c:v>170</c:v>
                </c:pt>
                <c:pt idx="317">
                  <c:v>104</c:v>
                </c:pt>
                <c:pt idx="318">
                  <c:v>98</c:v>
                </c:pt>
                <c:pt idx="319">
                  <c:v>79</c:v>
                </c:pt>
                <c:pt idx="320">
                  <c:v>16</c:v>
                </c:pt>
                <c:pt idx="321">
                  <c:v>0</c:v>
                </c:pt>
                <c:pt idx="322">
                  <c:v>0</c:v>
                </c:pt>
                <c:pt idx="323">
                  <c:v>0</c:v>
                </c:pt>
                <c:pt idx="324">
                  <c:v>0</c:v>
                </c:pt>
                <c:pt idx="325">
                  <c:v>0</c:v>
                </c:pt>
                <c:pt idx="326">
                  <c:v>0</c:v>
                </c:pt>
                <c:pt idx="327">
                  <c:v>0</c:v>
                </c:pt>
                <c:pt idx="328">
                  <c:v>0</c:v>
                </c:pt>
                <c:pt idx="329">
                  <c:v>0</c:v>
                </c:pt>
                <c:pt idx="330">
                  <c:v>137</c:v>
                </c:pt>
                <c:pt idx="331">
                  <c:v>259</c:v>
                </c:pt>
                <c:pt idx="332">
                  <c:v>278</c:v>
                </c:pt>
                <c:pt idx="333">
                  <c:v>340</c:v>
                </c:pt>
                <c:pt idx="334">
                  <c:v>277</c:v>
                </c:pt>
                <c:pt idx="335">
                  <c:v>314</c:v>
                </c:pt>
                <c:pt idx="336">
                  <c:v>316</c:v>
                </c:pt>
                <c:pt idx="337">
                  <c:v>361</c:v>
                </c:pt>
                <c:pt idx="338">
                  <c:v>307</c:v>
                </c:pt>
                <c:pt idx="339">
                  <c:v>443</c:v>
                </c:pt>
                <c:pt idx="340">
                  <c:v>466</c:v>
                </c:pt>
                <c:pt idx="341">
                  <c:v>381</c:v>
                </c:pt>
                <c:pt idx="342">
                  <c:v>327</c:v>
                </c:pt>
                <c:pt idx="343">
                  <c:v>367</c:v>
                </c:pt>
                <c:pt idx="344">
                  <c:v>238</c:v>
                </c:pt>
                <c:pt idx="345">
                  <c:v>143</c:v>
                </c:pt>
                <c:pt idx="346">
                  <c:v>135</c:v>
                </c:pt>
                <c:pt idx="347">
                  <c:v>120</c:v>
                </c:pt>
                <c:pt idx="348">
                  <c:v>60</c:v>
                </c:pt>
                <c:pt idx="349">
                  <c:v>54</c:v>
                </c:pt>
                <c:pt idx="350">
                  <c:v>16</c:v>
                </c:pt>
                <c:pt idx="351">
                  <c:v>0</c:v>
                </c:pt>
                <c:pt idx="352">
                  <c:v>0</c:v>
                </c:pt>
                <c:pt idx="353">
                  <c:v>0</c:v>
                </c:pt>
                <c:pt idx="354">
                  <c:v>0</c:v>
                </c:pt>
                <c:pt idx="355">
                  <c:v>0</c:v>
                </c:pt>
                <c:pt idx="356">
                  <c:v>0</c:v>
                </c:pt>
                <c:pt idx="357">
                  <c:v>1015</c:v>
                </c:pt>
                <c:pt idx="358">
                  <c:v>1415</c:v>
                </c:pt>
                <c:pt idx="359">
                  <c:v>1467</c:v>
                </c:pt>
                <c:pt idx="360">
                  <c:v>2189</c:v>
                </c:pt>
                <c:pt idx="361">
                  <c:v>3137</c:v>
                </c:pt>
                <c:pt idx="362">
                  <c:v>2663</c:v>
                </c:pt>
                <c:pt idx="363">
                  <c:v>2097</c:v>
                </c:pt>
                <c:pt idx="364">
                  <c:v>2408</c:v>
                </c:pt>
                <c:pt idx="365">
                  <c:v>2375</c:v>
                </c:pt>
                <c:pt idx="366">
                  <c:v>2177</c:v>
                </c:pt>
                <c:pt idx="367">
                  <c:v>2624</c:v>
                </c:pt>
                <c:pt idx="368">
                  <c:v>4231</c:v>
                </c:pt>
                <c:pt idx="369">
                  <c:v>3709</c:v>
                </c:pt>
                <c:pt idx="370">
                  <c:v>2667</c:v>
                </c:pt>
                <c:pt idx="371">
                  <c:v>3928</c:v>
                </c:pt>
                <c:pt idx="372">
                  <c:v>4322</c:v>
                </c:pt>
                <c:pt idx="373">
                  <c:v>4780</c:v>
                </c:pt>
                <c:pt idx="374">
                  <c:v>6608</c:v>
                </c:pt>
                <c:pt idx="375">
                  <c:v>9555</c:v>
                </c:pt>
                <c:pt idx="376">
                  <c:v>8549</c:v>
                </c:pt>
                <c:pt idx="377">
                  <c:v>6042</c:v>
                </c:pt>
                <c:pt idx="378">
                  <c:v>6367</c:v>
                </c:pt>
                <c:pt idx="379">
                  <c:v>7451</c:v>
                </c:pt>
                <c:pt idx="380">
                  <c:v>8237</c:v>
                </c:pt>
                <c:pt idx="381">
                  <c:v>9944</c:v>
                </c:pt>
                <c:pt idx="382">
                  <c:v>11363</c:v>
                </c:pt>
                <c:pt idx="383">
                  <c:v>10435</c:v>
                </c:pt>
                <c:pt idx="384">
                  <c:v>6837</c:v>
                </c:pt>
                <c:pt idx="385">
                  <c:v>6886</c:v>
                </c:pt>
                <c:pt idx="386">
                  <c:v>6688</c:v>
                </c:pt>
                <c:pt idx="387">
                  <c:v>6191</c:v>
                </c:pt>
                <c:pt idx="388">
                  <c:v>7404</c:v>
                </c:pt>
                <c:pt idx="389">
                  <c:v>10806</c:v>
                </c:pt>
                <c:pt idx="390">
                  <c:v>10200</c:v>
                </c:pt>
                <c:pt idx="391">
                  <c:v>5125</c:v>
                </c:pt>
                <c:pt idx="392">
                  <c:v>5894</c:v>
                </c:pt>
                <c:pt idx="393">
                  <c:v>5670</c:v>
                </c:pt>
                <c:pt idx="394">
                  <c:v>6602</c:v>
                </c:pt>
                <c:pt idx="395">
                  <c:v>8818</c:v>
                </c:pt>
                <c:pt idx="396">
                  <c:v>13087</c:v>
                </c:pt>
                <c:pt idx="397">
                  <c:v>11217</c:v>
                </c:pt>
                <c:pt idx="398">
                  <c:v>6514</c:v>
                </c:pt>
                <c:pt idx="399">
                  <c:v>5967</c:v>
                </c:pt>
                <c:pt idx="400">
                  <c:v>6554</c:v>
                </c:pt>
                <c:pt idx="401">
                  <c:v>7768</c:v>
                </c:pt>
                <c:pt idx="402">
                  <c:v>10740</c:v>
                </c:pt>
                <c:pt idx="403">
                  <c:v>22330</c:v>
                </c:pt>
                <c:pt idx="404">
                  <c:v>20226</c:v>
                </c:pt>
                <c:pt idx="405">
                  <c:v>12669</c:v>
                </c:pt>
                <c:pt idx="406">
                  <c:v>12586</c:v>
                </c:pt>
                <c:pt idx="407">
                  <c:v>13442</c:v>
                </c:pt>
                <c:pt idx="408">
                  <c:v>15556</c:v>
                </c:pt>
                <c:pt idx="409">
                  <c:v>21917</c:v>
                </c:pt>
                <c:pt idx="410">
                  <c:v>34940</c:v>
                </c:pt>
                <c:pt idx="411">
                  <c:v>28537</c:v>
                </c:pt>
                <c:pt idx="412">
                  <c:v>16313</c:v>
                </c:pt>
                <c:pt idx="413">
                  <c:v>16607</c:v>
                </c:pt>
                <c:pt idx="414">
                  <c:v>16611</c:v>
                </c:pt>
                <c:pt idx="415">
                  <c:v>20171</c:v>
                </c:pt>
                <c:pt idx="416">
                  <c:v>33331</c:v>
                </c:pt>
                <c:pt idx="417">
                  <c:v>45610</c:v>
                </c:pt>
                <c:pt idx="418">
                  <c:v>34744</c:v>
                </c:pt>
                <c:pt idx="419">
                  <c:v>19670</c:v>
                </c:pt>
                <c:pt idx="420">
                  <c:v>19098</c:v>
                </c:pt>
                <c:pt idx="421">
                  <c:v>21417</c:v>
                </c:pt>
                <c:pt idx="422">
                  <c:v>22857</c:v>
                </c:pt>
                <c:pt idx="423">
                  <c:v>31477</c:v>
                </c:pt>
                <c:pt idx="424">
                  <c:v>44797</c:v>
                </c:pt>
                <c:pt idx="425">
                  <c:v>37548</c:v>
                </c:pt>
                <c:pt idx="426">
                  <c:v>22539</c:v>
                </c:pt>
                <c:pt idx="427">
                  <c:v>23613</c:v>
                </c:pt>
                <c:pt idx="428">
                  <c:v>24271</c:v>
                </c:pt>
                <c:pt idx="429">
                  <c:v>23146</c:v>
                </c:pt>
                <c:pt idx="430">
                  <c:v>29573</c:v>
                </c:pt>
                <c:pt idx="431">
                  <c:v>42959</c:v>
                </c:pt>
                <c:pt idx="432">
                  <c:v>36134</c:v>
                </c:pt>
                <c:pt idx="433">
                  <c:v>21683</c:v>
                </c:pt>
                <c:pt idx="434">
                  <c:v>21058</c:v>
                </c:pt>
                <c:pt idx="435">
                  <c:v>25194</c:v>
                </c:pt>
                <c:pt idx="436">
                  <c:v>24233</c:v>
                </c:pt>
                <c:pt idx="437">
                  <c:v>31787</c:v>
                </c:pt>
                <c:pt idx="438">
                  <c:v>46173</c:v>
                </c:pt>
                <c:pt idx="439">
                  <c:v>37365</c:v>
                </c:pt>
                <c:pt idx="440">
                  <c:v>24689</c:v>
                </c:pt>
                <c:pt idx="441">
                  <c:v>27212</c:v>
                </c:pt>
                <c:pt idx="442">
                  <c:v>28816</c:v>
                </c:pt>
                <c:pt idx="443">
                  <c:v>31215</c:v>
                </c:pt>
                <c:pt idx="444">
                  <c:v>39319</c:v>
                </c:pt>
                <c:pt idx="445">
                  <c:v>58852</c:v>
                </c:pt>
                <c:pt idx="446">
                  <c:v>58045</c:v>
                </c:pt>
                <c:pt idx="447">
                  <c:v>42852</c:v>
                </c:pt>
                <c:pt idx="448">
                  <c:v>28737</c:v>
                </c:pt>
                <c:pt idx="449">
                  <c:v>28036</c:v>
                </c:pt>
                <c:pt idx="450">
                  <c:v>29271</c:v>
                </c:pt>
                <c:pt idx="451">
                  <c:v>35951</c:v>
                </c:pt>
                <c:pt idx="452">
                  <c:v>56204</c:v>
                </c:pt>
                <c:pt idx="453">
                  <c:v>45928</c:v>
                </c:pt>
                <c:pt idx="454">
                  <c:v>24306</c:v>
                </c:pt>
                <c:pt idx="455">
                  <c:v>24854</c:v>
                </c:pt>
                <c:pt idx="456">
                  <c:v>26799</c:v>
                </c:pt>
                <c:pt idx="457">
                  <c:v>28125</c:v>
                </c:pt>
                <c:pt idx="458">
                  <c:v>37453</c:v>
                </c:pt>
                <c:pt idx="459">
                  <c:v>57986</c:v>
                </c:pt>
                <c:pt idx="460">
                  <c:v>49480</c:v>
                </c:pt>
                <c:pt idx="461">
                  <c:v>15839</c:v>
                </c:pt>
                <c:pt idx="462">
                  <c:v>11491</c:v>
                </c:pt>
                <c:pt idx="463">
                  <c:v>9374</c:v>
                </c:pt>
                <c:pt idx="464">
                  <c:v>8143</c:v>
                </c:pt>
                <c:pt idx="465">
                  <c:v>8025</c:v>
                </c:pt>
                <c:pt idx="466">
                  <c:v>6606</c:v>
                </c:pt>
                <c:pt idx="467">
                  <c:v>1901</c:v>
                </c:pt>
                <c:pt idx="468">
                  <c:v>3310</c:v>
                </c:pt>
                <c:pt idx="469">
                  <c:v>14292</c:v>
                </c:pt>
                <c:pt idx="470">
                  <c:v>19290</c:v>
                </c:pt>
                <c:pt idx="471">
                  <c:v>23609</c:v>
                </c:pt>
                <c:pt idx="472">
                  <c:v>34321</c:v>
                </c:pt>
                <c:pt idx="473">
                  <c:v>53655</c:v>
                </c:pt>
                <c:pt idx="474">
                  <c:v>44838</c:v>
                </c:pt>
                <c:pt idx="475">
                  <c:v>30460</c:v>
                </c:pt>
                <c:pt idx="476">
                  <c:v>28634</c:v>
                </c:pt>
                <c:pt idx="477">
                  <c:v>33970</c:v>
                </c:pt>
                <c:pt idx="478">
                  <c:v>33287</c:v>
                </c:pt>
                <c:pt idx="479">
                  <c:v>52323</c:v>
                </c:pt>
                <c:pt idx="480">
                  <c:v>63216</c:v>
                </c:pt>
                <c:pt idx="481">
                  <c:v>56888</c:v>
                </c:pt>
                <c:pt idx="482">
                  <c:v>29714</c:v>
                </c:pt>
                <c:pt idx="483">
                  <c:v>29474</c:v>
                </c:pt>
                <c:pt idx="484">
                  <c:v>30357</c:v>
                </c:pt>
                <c:pt idx="485">
                  <c:v>30625</c:v>
                </c:pt>
                <c:pt idx="486">
                  <c:v>41744</c:v>
                </c:pt>
                <c:pt idx="487">
                  <c:v>58490</c:v>
                </c:pt>
                <c:pt idx="488">
                  <c:v>46595</c:v>
                </c:pt>
                <c:pt idx="489">
                  <c:v>28971</c:v>
                </c:pt>
                <c:pt idx="490">
                  <c:v>29967</c:v>
                </c:pt>
                <c:pt idx="491">
                  <c:v>29951</c:v>
                </c:pt>
                <c:pt idx="492">
                  <c:v>30981</c:v>
                </c:pt>
                <c:pt idx="493">
                  <c:v>43210</c:v>
                </c:pt>
                <c:pt idx="494">
                  <c:v>49438</c:v>
                </c:pt>
                <c:pt idx="495">
                  <c:v>35917</c:v>
                </c:pt>
                <c:pt idx="496">
                  <c:v>23856</c:v>
                </c:pt>
                <c:pt idx="497">
                  <c:v>22761</c:v>
                </c:pt>
                <c:pt idx="498">
                  <c:v>20816</c:v>
                </c:pt>
                <c:pt idx="499">
                  <c:v>12003</c:v>
                </c:pt>
                <c:pt idx="500">
                  <c:v>11545</c:v>
                </c:pt>
                <c:pt idx="501">
                  <c:v>9817</c:v>
                </c:pt>
                <c:pt idx="502">
                  <c:v>4578</c:v>
                </c:pt>
                <c:pt idx="503">
                  <c:v>2061</c:v>
                </c:pt>
                <c:pt idx="504">
                  <c:v>895</c:v>
                </c:pt>
                <c:pt idx="505">
                  <c:v>34</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1126</c:v>
                </c:pt>
                <c:pt idx="540">
                  <c:v>1854</c:v>
                </c:pt>
                <c:pt idx="541">
                  <c:v>3073</c:v>
                </c:pt>
                <c:pt idx="542">
                  <c:v>4318</c:v>
                </c:pt>
                <c:pt idx="543">
                  <c:v>5949</c:v>
                </c:pt>
                <c:pt idx="544">
                  <c:v>5010</c:v>
                </c:pt>
                <c:pt idx="545">
                  <c:v>3407</c:v>
                </c:pt>
                <c:pt idx="546">
                  <c:v>4947</c:v>
                </c:pt>
                <c:pt idx="547">
                  <c:v>5817</c:v>
                </c:pt>
                <c:pt idx="548">
                  <c:v>6833</c:v>
                </c:pt>
                <c:pt idx="549">
                  <c:v>11027</c:v>
                </c:pt>
                <c:pt idx="550">
                  <c:v>13972</c:v>
                </c:pt>
                <c:pt idx="551">
                  <c:v>11715</c:v>
                </c:pt>
                <c:pt idx="552">
                  <c:v>8104</c:v>
                </c:pt>
                <c:pt idx="553">
                  <c:v>9386</c:v>
                </c:pt>
                <c:pt idx="554">
                  <c:v>7116</c:v>
                </c:pt>
                <c:pt idx="555">
                  <c:v>6204</c:v>
                </c:pt>
                <c:pt idx="556">
                  <c:v>7412</c:v>
                </c:pt>
                <c:pt idx="557">
                  <c:v>7450</c:v>
                </c:pt>
                <c:pt idx="558">
                  <c:v>5173</c:v>
                </c:pt>
                <c:pt idx="559">
                  <c:v>4662</c:v>
                </c:pt>
                <c:pt idx="560">
                  <c:v>4587</c:v>
                </c:pt>
                <c:pt idx="561">
                  <c:v>4954</c:v>
                </c:pt>
                <c:pt idx="562">
                  <c:v>6583</c:v>
                </c:pt>
                <c:pt idx="563">
                  <c:v>12581</c:v>
                </c:pt>
                <c:pt idx="564">
                  <c:v>7045</c:v>
                </c:pt>
                <c:pt idx="565">
                  <c:v>4856</c:v>
                </c:pt>
                <c:pt idx="566">
                  <c:v>4038</c:v>
                </c:pt>
                <c:pt idx="567">
                  <c:v>4325</c:v>
                </c:pt>
                <c:pt idx="568">
                  <c:v>4292</c:v>
                </c:pt>
                <c:pt idx="569">
                  <c:v>7390</c:v>
                </c:pt>
                <c:pt idx="570">
                  <c:v>8488</c:v>
                </c:pt>
                <c:pt idx="571">
                  <c:v>4145</c:v>
                </c:pt>
                <c:pt idx="572">
                  <c:v>3828</c:v>
                </c:pt>
                <c:pt idx="573">
                  <c:v>3555</c:v>
                </c:pt>
                <c:pt idx="574">
                  <c:v>3503</c:v>
                </c:pt>
                <c:pt idx="575">
                  <c:v>3128</c:v>
                </c:pt>
                <c:pt idx="576">
                  <c:v>3276</c:v>
                </c:pt>
                <c:pt idx="577">
                  <c:v>3758</c:v>
                </c:pt>
                <c:pt idx="578">
                  <c:v>4079</c:v>
                </c:pt>
                <c:pt idx="579">
                  <c:v>3580</c:v>
                </c:pt>
                <c:pt idx="580">
                  <c:v>3159</c:v>
                </c:pt>
                <c:pt idx="581">
                  <c:v>1478</c:v>
                </c:pt>
                <c:pt idx="582">
                  <c:v>2289</c:v>
                </c:pt>
                <c:pt idx="583">
                  <c:v>2806</c:v>
                </c:pt>
                <c:pt idx="584">
                  <c:v>3229</c:v>
                </c:pt>
                <c:pt idx="585">
                  <c:v>3520</c:v>
                </c:pt>
                <c:pt idx="586">
                  <c:v>3499</c:v>
                </c:pt>
                <c:pt idx="587">
                  <c:v>3196</c:v>
                </c:pt>
                <c:pt idx="588">
                  <c:v>1746</c:v>
                </c:pt>
                <c:pt idx="589">
                  <c:v>1231</c:v>
                </c:pt>
                <c:pt idx="590">
                  <c:v>694</c:v>
                </c:pt>
                <c:pt idx="591">
                  <c:v>694</c:v>
                </c:pt>
                <c:pt idx="592">
                  <c:v>391</c:v>
                </c:pt>
                <c:pt idx="593">
                  <c:v>245</c:v>
                </c:pt>
                <c:pt idx="594">
                  <c:v>80</c:v>
                </c:pt>
                <c:pt idx="595">
                  <c:v>0</c:v>
                </c:pt>
                <c:pt idx="596">
                  <c:v>0</c:v>
                </c:pt>
                <c:pt idx="597">
                  <c:v>0</c:v>
                </c:pt>
                <c:pt idx="598">
                  <c:v>0</c:v>
                </c:pt>
                <c:pt idx="599">
                  <c:v>0</c:v>
                </c:pt>
                <c:pt idx="600">
                  <c:v>0</c:v>
                </c:pt>
                <c:pt idx="601">
                  <c:v>339</c:v>
                </c:pt>
                <c:pt idx="602">
                  <c:v>1410</c:v>
                </c:pt>
                <c:pt idx="603">
                  <c:v>1904</c:v>
                </c:pt>
                <c:pt idx="604">
                  <c:v>2402</c:v>
                </c:pt>
                <c:pt idx="605">
                  <c:v>3010</c:v>
                </c:pt>
                <c:pt idx="606">
                  <c:v>3870</c:v>
                </c:pt>
                <c:pt idx="607">
                  <c:v>3939</c:v>
                </c:pt>
                <c:pt idx="608">
                  <c:v>6338</c:v>
                </c:pt>
                <c:pt idx="609">
                  <c:v>3862</c:v>
                </c:pt>
                <c:pt idx="610">
                  <c:v>3363</c:v>
                </c:pt>
                <c:pt idx="611">
                  <c:v>3026</c:v>
                </c:pt>
                <c:pt idx="612">
                  <c:v>3534</c:v>
                </c:pt>
                <c:pt idx="613">
                  <c:v>3796</c:v>
                </c:pt>
                <c:pt idx="614">
                  <c:v>3397</c:v>
                </c:pt>
                <c:pt idx="615">
                  <c:v>2731</c:v>
                </c:pt>
                <c:pt idx="616">
                  <c:v>2375</c:v>
                </c:pt>
                <c:pt idx="617">
                  <c:v>2539</c:v>
                </c:pt>
                <c:pt idx="618">
                  <c:v>2418</c:v>
                </c:pt>
                <c:pt idx="619">
                  <c:v>2955</c:v>
                </c:pt>
                <c:pt idx="620">
                  <c:v>3494</c:v>
                </c:pt>
                <c:pt idx="621">
                  <c:v>2697</c:v>
                </c:pt>
                <c:pt idx="622">
                  <c:v>2193</c:v>
                </c:pt>
                <c:pt idx="623">
                  <c:v>1154</c:v>
                </c:pt>
                <c:pt idx="624">
                  <c:v>898</c:v>
                </c:pt>
                <c:pt idx="625">
                  <c:v>661</c:v>
                </c:pt>
                <c:pt idx="626">
                  <c:v>763</c:v>
                </c:pt>
                <c:pt idx="627">
                  <c:v>470</c:v>
                </c:pt>
                <c:pt idx="628">
                  <c:v>201</c:v>
                </c:pt>
                <c:pt idx="629">
                  <c:v>40</c:v>
                </c:pt>
                <c:pt idx="630">
                  <c:v>449</c:v>
                </c:pt>
                <c:pt idx="631">
                  <c:v>3172</c:v>
                </c:pt>
                <c:pt idx="632">
                  <c:v>3335</c:v>
                </c:pt>
                <c:pt idx="633">
                  <c:v>4721</c:v>
                </c:pt>
                <c:pt idx="634">
                  <c:v>5561</c:v>
                </c:pt>
                <c:pt idx="635">
                  <c:v>4955</c:v>
                </c:pt>
                <c:pt idx="636">
                  <c:v>3856</c:v>
                </c:pt>
                <c:pt idx="637">
                  <c:v>4180</c:v>
                </c:pt>
                <c:pt idx="638">
                  <c:v>4143</c:v>
                </c:pt>
                <c:pt idx="639">
                  <c:v>4614</c:v>
                </c:pt>
                <c:pt idx="640">
                  <c:v>5800</c:v>
                </c:pt>
                <c:pt idx="641">
                  <c:v>6795</c:v>
                </c:pt>
                <c:pt idx="642">
                  <c:v>5956</c:v>
                </c:pt>
                <c:pt idx="643">
                  <c:v>4835</c:v>
                </c:pt>
                <c:pt idx="644">
                  <c:v>5407</c:v>
                </c:pt>
                <c:pt idx="645">
                  <c:v>6164</c:v>
                </c:pt>
                <c:pt idx="646">
                  <c:v>6091</c:v>
                </c:pt>
                <c:pt idx="647">
                  <c:v>8056</c:v>
                </c:pt>
                <c:pt idx="648">
                  <c:v>9074</c:v>
                </c:pt>
                <c:pt idx="649">
                  <c:v>7820</c:v>
                </c:pt>
                <c:pt idx="650">
                  <c:v>6789</c:v>
                </c:pt>
                <c:pt idx="651">
                  <c:v>7229</c:v>
                </c:pt>
                <c:pt idx="652">
                  <c:v>7025</c:v>
                </c:pt>
                <c:pt idx="653">
                  <c:v>7572</c:v>
                </c:pt>
                <c:pt idx="654">
                  <c:v>10386</c:v>
                </c:pt>
                <c:pt idx="655">
                  <c:v>12308</c:v>
                </c:pt>
                <c:pt idx="656">
                  <c:v>10258</c:v>
                </c:pt>
                <c:pt idx="657">
                  <c:v>9353</c:v>
                </c:pt>
                <c:pt idx="658">
                  <c:v>19173</c:v>
                </c:pt>
                <c:pt idx="659">
                  <c:v>24364</c:v>
                </c:pt>
                <c:pt idx="660">
                  <c:v>29827</c:v>
                </c:pt>
                <c:pt idx="661">
                  <c:v>34707</c:v>
                </c:pt>
                <c:pt idx="662">
                  <c:v>40813</c:v>
                </c:pt>
                <c:pt idx="663">
                  <c:v>45380</c:v>
                </c:pt>
                <c:pt idx="664">
                  <c:v>40537</c:v>
                </c:pt>
                <c:pt idx="665">
                  <c:v>34656</c:v>
                </c:pt>
                <c:pt idx="666">
                  <c:v>35247</c:v>
                </c:pt>
                <c:pt idx="667">
                  <c:v>34941</c:v>
                </c:pt>
                <c:pt idx="668">
                  <c:v>43575</c:v>
                </c:pt>
                <c:pt idx="669">
                  <c:v>53384</c:v>
                </c:pt>
                <c:pt idx="670">
                  <c:v>49148</c:v>
                </c:pt>
                <c:pt idx="671">
                  <c:v>50602</c:v>
                </c:pt>
                <c:pt idx="672">
                  <c:v>38377</c:v>
                </c:pt>
                <c:pt idx="673">
                  <c:v>33772</c:v>
                </c:pt>
                <c:pt idx="674">
                  <c:v>35189</c:v>
                </c:pt>
                <c:pt idx="675">
                  <c:v>39113</c:v>
                </c:pt>
                <c:pt idx="676">
                  <c:v>50060</c:v>
                </c:pt>
                <c:pt idx="677">
                  <c:v>33192</c:v>
                </c:pt>
                <c:pt idx="678">
                  <c:v>20944</c:v>
                </c:pt>
                <c:pt idx="679">
                  <c:v>27484</c:v>
                </c:pt>
                <c:pt idx="680">
                  <c:v>27578</c:v>
                </c:pt>
                <c:pt idx="681">
                  <c:v>29524</c:v>
                </c:pt>
                <c:pt idx="682">
                  <c:v>40778</c:v>
                </c:pt>
                <c:pt idx="683">
                  <c:v>51772</c:v>
                </c:pt>
                <c:pt idx="684">
                  <c:v>39828</c:v>
                </c:pt>
                <c:pt idx="685">
                  <c:v>28569</c:v>
                </c:pt>
                <c:pt idx="686">
                  <c:v>29476</c:v>
                </c:pt>
                <c:pt idx="687">
                  <c:v>29757</c:v>
                </c:pt>
                <c:pt idx="688">
                  <c:v>31370</c:v>
                </c:pt>
                <c:pt idx="689">
                  <c:v>43369</c:v>
                </c:pt>
                <c:pt idx="690">
                  <c:v>55084</c:v>
                </c:pt>
                <c:pt idx="691">
                  <c:v>53181</c:v>
                </c:pt>
                <c:pt idx="692">
                  <c:v>41985</c:v>
                </c:pt>
                <c:pt idx="693">
                  <c:v>31214</c:v>
                </c:pt>
                <c:pt idx="694">
                  <c:v>31537</c:v>
                </c:pt>
                <c:pt idx="695">
                  <c:v>30232</c:v>
                </c:pt>
                <c:pt idx="696">
                  <c:v>39325</c:v>
                </c:pt>
                <c:pt idx="697">
                  <c:v>50224</c:v>
                </c:pt>
                <c:pt idx="698">
                  <c:v>41341</c:v>
                </c:pt>
                <c:pt idx="699">
                  <c:v>29589</c:v>
                </c:pt>
                <c:pt idx="700">
                  <c:v>28758</c:v>
                </c:pt>
                <c:pt idx="701">
                  <c:v>28508</c:v>
                </c:pt>
                <c:pt idx="702">
                  <c:v>35305</c:v>
                </c:pt>
                <c:pt idx="703">
                  <c:v>41947</c:v>
                </c:pt>
                <c:pt idx="704">
                  <c:v>55790</c:v>
                </c:pt>
                <c:pt idx="705">
                  <c:v>44940</c:v>
                </c:pt>
                <c:pt idx="706">
                  <c:v>35823</c:v>
                </c:pt>
                <c:pt idx="707">
                  <c:v>33901</c:v>
                </c:pt>
                <c:pt idx="708">
                  <c:v>35661</c:v>
                </c:pt>
                <c:pt idx="709">
                  <c:v>39167</c:v>
                </c:pt>
                <c:pt idx="710">
                  <c:v>53405</c:v>
                </c:pt>
                <c:pt idx="711">
                  <c:v>71068</c:v>
                </c:pt>
                <c:pt idx="712">
                  <c:v>63549</c:v>
                </c:pt>
                <c:pt idx="713">
                  <c:v>37315</c:v>
                </c:pt>
                <c:pt idx="714">
                  <c:v>39050</c:v>
                </c:pt>
                <c:pt idx="715">
                  <c:v>40995</c:v>
                </c:pt>
                <c:pt idx="716">
                  <c:v>45664</c:v>
                </c:pt>
                <c:pt idx="717">
                  <c:v>65043</c:v>
                </c:pt>
                <c:pt idx="718">
                  <c:v>92705</c:v>
                </c:pt>
                <c:pt idx="719">
                  <c:v>91896</c:v>
                </c:pt>
                <c:pt idx="720">
                  <c:v>66450</c:v>
                </c:pt>
                <c:pt idx="721">
                  <c:v>46543</c:v>
                </c:pt>
                <c:pt idx="722">
                  <c:v>46288</c:v>
                </c:pt>
                <c:pt idx="723">
                  <c:v>49454</c:v>
                </c:pt>
                <c:pt idx="724">
                  <c:v>61928</c:v>
                </c:pt>
                <c:pt idx="725">
                  <c:v>83480</c:v>
                </c:pt>
                <c:pt idx="726">
                  <c:v>67337</c:v>
                </c:pt>
                <c:pt idx="727">
                  <c:v>40168</c:v>
                </c:pt>
                <c:pt idx="728">
                  <c:v>39813</c:v>
                </c:pt>
                <c:pt idx="729">
                  <c:v>44034</c:v>
                </c:pt>
                <c:pt idx="730">
                  <c:v>44223</c:v>
                </c:pt>
                <c:pt idx="731">
                  <c:v>58660</c:v>
                </c:pt>
                <c:pt idx="732">
                  <c:v>78411</c:v>
                </c:pt>
                <c:pt idx="733">
                  <c:v>69100</c:v>
                </c:pt>
                <c:pt idx="734">
                  <c:v>40212</c:v>
                </c:pt>
                <c:pt idx="735">
                  <c:v>41170</c:v>
                </c:pt>
                <c:pt idx="736">
                  <c:v>47783</c:v>
                </c:pt>
                <c:pt idx="737">
                  <c:v>48526</c:v>
                </c:pt>
                <c:pt idx="738">
                  <c:v>69152</c:v>
                </c:pt>
                <c:pt idx="739">
                  <c:v>78906</c:v>
                </c:pt>
                <c:pt idx="740">
                  <c:v>62008</c:v>
                </c:pt>
                <c:pt idx="741">
                  <c:v>44121</c:v>
                </c:pt>
                <c:pt idx="742">
                  <c:v>48240</c:v>
                </c:pt>
                <c:pt idx="743">
                  <c:v>48862</c:v>
                </c:pt>
                <c:pt idx="744">
                  <c:v>51019</c:v>
                </c:pt>
                <c:pt idx="745">
                  <c:v>66916</c:v>
                </c:pt>
                <c:pt idx="746">
                  <c:v>90322</c:v>
                </c:pt>
                <c:pt idx="747">
                  <c:v>77189</c:v>
                </c:pt>
                <c:pt idx="748">
                  <c:v>47166</c:v>
                </c:pt>
                <c:pt idx="749">
                  <c:v>53949</c:v>
                </c:pt>
                <c:pt idx="750">
                  <c:v>51415</c:v>
                </c:pt>
                <c:pt idx="751">
                  <c:v>52389</c:v>
                </c:pt>
                <c:pt idx="752">
                  <c:v>69129</c:v>
                </c:pt>
                <c:pt idx="753">
                  <c:v>101126</c:v>
                </c:pt>
                <c:pt idx="754">
                  <c:v>81471</c:v>
                </c:pt>
                <c:pt idx="755">
                  <c:v>47964</c:v>
                </c:pt>
                <c:pt idx="756">
                  <c:v>49844</c:v>
                </c:pt>
                <c:pt idx="757">
                  <c:v>57009</c:v>
                </c:pt>
                <c:pt idx="758">
                  <c:v>57116</c:v>
                </c:pt>
                <c:pt idx="759">
                  <c:v>66162</c:v>
                </c:pt>
                <c:pt idx="760">
                  <c:v>90055</c:v>
                </c:pt>
                <c:pt idx="761">
                  <c:v>97568</c:v>
                </c:pt>
                <c:pt idx="762">
                  <c:v>73579</c:v>
                </c:pt>
                <c:pt idx="763">
                  <c:v>44398</c:v>
                </c:pt>
                <c:pt idx="764">
                  <c:v>45642</c:v>
                </c:pt>
                <c:pt idx="765">
                  <c:v>48248</c:v>
                </c:pt>
                <c:pt idx="766">
                  <c:v>61853</c:v>
                </c:pt>
                <c:pt idx="767">
                  <c:v>87615</c:v>
                </c:pt>
                <c:pt idx="768">
                  <c:v>72699</c:v>
                </c:pt>
                <c:pt idx="769">
                  <c:v>45007</c:v>
                </c:pt>
                <c:pt idx="770">
                  <c:v>50532</c:v>
                </c:pt>
                <c:pt idx="771">
                  <c:v>54117</c:v>
                </c:pt>
                <c:pt idx="772">
                  <c:v>56422</c:v>
                </c:pt>
                <c:pt idx="773">
                  <c:v>66638</c:v>
                </c:pt>
                <c:pt idx="774">
                  <c:v>89652</c:v>
                </c:pt>
                <c:pt idx="775">
                  <c:v>86121</c:v>
                </c:pt>
                <c:pt idx="776">
                  <c:v>43864</c:v>
                </c:pt>
                <c:pt idx="777">
                  <c:v>45945</c:v>
                </c:pt>
                <c:pt idx="778">
                  <c:v>53160</c:v>
                </c:pt>
                <c:pt idx="779">
                  <c:v>53300</c:v>
                </c:pt>
                <c:pt idx="780">
                  <c:v>67334</c:v>
                </c:pt>
                <c:pt idx="781">
                  <c:v>92897</c:v>
                </c:pt>
                <c:pt idx="782">
                  <c:v>75527</c:v>
                </c:pt>
                <c:pt idx="783">
                  <c:v>44194</c:v>
                </c:pt>
                <c:pt idx="784">
                  <c:v>44227</c:v>
                </c:pt>
                <c:pt idx="785">
                  <c:v>44597</c:v>
                </c:pt>
                <c:pt idx="786">
                  <c:v>48260</c:v>
                </c:pt>
                <c:pt idx="787">
                  <c:v>63073</c:v>
                </c:pt>
                <c:pt idx="788">
                  <c:v>87403</c:v>
                </c:pt>
                <c:pt idx="789">
                  <c:v>71344</c:v>
                </c:pt>
                <c:pt idx="790">
                  <c:v>42057</c:v>
                </c:pt>
                <c:pt idx="791">
                  <c:v>44064</c:v>
                </c:pt>
                <c:pt idx="792">
                  <c:v>44215</c:v>
                </c:pt>
                <c:pt idx="793">
                  <c:v>46948</c:v>
                </c:pt>
                <c:pt idx="794">
                  <c:v>57092</c:v>
                </c:pt>
                <c:pt idx="795">
                  <c:v>73655</c:v>
                </c:pt>
                <c:pt idx="796">
                  <c:v>62595</c:v>
                </c:pt>
                <c:pt idx="797">
                  <c:v>36900</c:v>
                </c:pt>
                <c:pt idx="798">
                  <c:v>37746</c:v>
                </c:pt>
                <c:pt idx="799">
                  <c:v>40113</c:v>
                </c:pt>
                <c:pt idx="800">
                  <c:v>41757</c:v>
                </c:pt>
                <c:pt idx="801">
                  <c:v>53160</c:v>
                </c:pt>
                <c:pt idx="802">
                  <c:v>74563</c:v>
                </c:pt>
                <c:pt idx="803">
                  <c:v>63209</c:v>
                </c:pt>
                <c:pt idx="804">
                  <c:v>37489</c:v>
                </c:pt>
                <c:pt idx="805">
                  <c:v>38911</c:v>
                </c:pt>
                <c:pt idx="806">
                  <c:v>39410</c:v>
                </c:pt>
                <c:pt idx="807">
                  <c:v>43657</c:v>
                </c:pt>
                <c:pt idx="808">
                  <c:v>59250</c:v>
                </c:pt>
                <c:pt idx="809">
                  <c:v>80633</c:v>
                </c:pt>
                <c:pt idx="810">
                  <c:v>78995</c:v>
                </c:pt>
                <c:pt idx="811">
                  <c:v>56503</c:v>
                </c:pt>
                <c:pt idx="812">
                  <c:v>41560</c:v>
                </c:pt>
                <c:pt idx="813">
                  <c:v>40939</c:v>
                </c:pt>
                <c:pt idx="814">
                  <c:v>44739</c:v>
                </c:pt>
                <c:pt idx="815">
                  <c:v>60405</c:v>
                </c:pt>
                <c:pt idx="816">
                  <c:v>85893</c:v>
                </c:pt>
                <c:pt idx="817">
                  <c:v>74121</c:v>
                </c:pt>
                <c:pt idx="818">
                  <c:v>42358</c:v>
                </c:pt>
                <c:pt idx="819">
                  <c:v>43148</c:v>
                </c:pt>
                <c:pt idx="820">
                  <c:v>47364</c:v>
                </c:pt>
                <c:pt idx="821">
                  <c:v>49887</c:v>
                </c:pt>
                <c:pt idx="822">
                  <c:v>65690</c:v>
                </c:pt>
                <c:pt idx="823">
                  <c:v>96619</c:v>
                </c:pt>
                <c:pt idx="824">
                  <c:v>80115</c:v>
                </c:pt>
                <c:pt idx="825">
                  <c:v>47277</c:v>
                </c:pt>
                <c:pt idx="826">
                  <c:v>51308</c:v>
                </c:pt>
                <c:pt idx="827">
                  <c:v>49264</c:v>
                </c:pt>
                <c:pt idx="828">
                  <c:v>53655</c:v>
                </c:pt>
                <c:pt idx="829">
                  <c:v>66102</c:v>
                </c:pt>
                <c:pt idx="830">
                  <c:v>92650</c:v>
                </c:pt>
                <c:pt idx="831">
                  <c:v>75451</c:v>
                </c:pt>
                <c:pt idx="832">
                  <c:v>41735</c:v>
                </c:pt>
                <c:pt idx="833">
                  <c:v>39503</c:v>
                </c:pt>
                <c:pt idx="834">
                  <c:v>43376</c:v>
                </c:pt>
                <c:pt idx="835">
                  <c:v>47004</c:v>
                </c:pt>
                <c:pt idx="836">
                  <c:v>64355</c:v>
                </c:pt>
                <c:pt idx="837">
                  <c:v>90357</c:v>
                </c:pt>
                <c:pt idx="838">
                  <c:v>70340</c:v>
                </c:pt>
                <c:pt idx="839">
                  <c:v>39009</c:v>
                </c:pt>
                <c:pt idx="840">
                  <c:v>41527</c:v>
                </c:pt>
                <c:pt idx="841">
                  <c:v>39389</c:v>
                </c:pt>
                <c:pt idx="842">
                  <c:v>44905</c:v>
                </c:pt>
                <c:pt idx="843">
                  <c:v>51955</c:v>
                </c:pt>
                <c:pt idx="844">
                  <c:v>86084</c:v>
                </c:pt>
                <c:pt idx="845">
                  <c:v>60408</c:v>
                </c:pt>
                <c:pt idx="846">
                  <c:v>33836</c:v>
                </c:pt>
                <c:pt idx="847">
                  <c:v>37463</c:v>
                </c:pt>
                <c:pt idx="848">
                  <c:v>39030</c:v>
                </c:pt>
                <c:pt idx="849">
                  <c:v>41568</c:v>
                </c:pt>
                <c:pt idx="850">
                  <c:v>45444</c:v>
                </c:pt>
                <c:pt idx="851">
                  <c:v>42463</c:v>
                </c:pt>
                <c:pt idx="852">
                  <c:v>28222</c:v>
                </c:pt>
                <c:pt idx="853">
                  <c:v>18082</c:v>
                </c:pt>
                <c:pt idx="854">
                  <c:v>16677</c:v>
                </c:pt>
                <c:pt idx="855">
                  <c:v>20581</c:v>
                </c:pt>
                <c:pt idx="856">
                  <c:v>27098</c:v>
                </c:pt>
                <c:pt idx="857">
                  <c:v>35390</c:v>
                </c:pt>
                <c:pt idx="858">
                  <c:v>52299</c:v>
                </c:pt>
                <c:pt idx="859">
                  <c:v>42414</c:v>
                </c:pt>
                <c:pt idx="860">
                  <c:v>25051</c:v>
                </c:pt>
                <c:pt idx="861">
                  <c:v>24023</c:v>
                </c:pt>
                <c:pt idx="862">
                  <c:v>30081</c:v>
                </c:pt>
              </c:numCache>
            </c:numRef>
          </c:val>
          <c:smooth val="0"/>
          <c:extLst>
            <c:ext xmlns:c16="http://schemas.microsoft.com/office/drawing/2014/chart" uri="{C3380CC4-5D6E-409C-BE32-E72D297353CC}">
              <c16:uniqueId val="{00000000-B1B3-47F3-A3CE-39CBB31B07FF}"/>
            </c:ext>
          </c:extLst>
        </c:ser>
        <c:dLbls>
          <c:showLegendKey val="0"/>
          <c:showVal val="0"/>
          <c:showCatName val="0"/>
          <c:showSerName val="0"/>
          <c:showPercent val="0"/>
          <c:showBubbleSize val="0"/>
        </c:dLbls>
        <c:marker val="1"/>
        <c:smooth val="0"/>
        <c:axId val="972079423"/>
        <c:axId val="972081087"/>
      </c:lineChart>
      <c:lineChart>
        <c:grouping val="standard"/>
        <c:varyColors val="0"/>
        <c:ser>
          <c:idx val="1"/>
          <c:order val="1"/>
          <c:tx>
            <c:strRef>
              <c:f>'Signups trend'!$C$1</c:f>
              <c:strCache>
                <c:ptCount val="1"/>
                <c:pt idx="0">
                  <c:v>Signups_6gbp_E</c:v>
                </c:pt>
              </c:strCache>
            </c:strRef>
          </c:tx>
          <c:spPr>
            <a:ln w="28575" cap="rnd">
              <a:solidFill>
                <a:schemeClr val="accent2"/>
              </a:solidFill>
              <a:round/>
            </a:ln>
            <a:effectLst/>
          </c:spPr>
          <c:marker>
            <c:symbol val="none"/>
          </c:marker>
          <c:cat>
            <c:numRef>
              <c:f>'Signups trend'!$A$2:$A$864</c:f>
              <c:numCache>
                <c:formatCode>m/d/yyyy</c:formatCode>
                <c:ptCount val="863"/>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pt idx="805">
                  <c:v>44432</c:v>
                </c:pt>
                <c:pt idx="806">
                  <c:v>44433</c:v>
                </c:pt>
                <c:pt idx="807">
                  <c:v>44434</c:v>
                </c:pt>
                <c:pt idx="808">
                  <c:v>44435</c:v>
                </c:pt>
                <c:pt idx="809">
                  <c:v>44436</c:v>
                </c:pt>
                <c:pt idx="810">
                  <c:v>44437</c:v>
                </c:pt>
                <c:pt idx="811">
                  <c:v>44438</c:v>
                </c:pt>
                <c:pt idx="812">
                  <c:v>44439</c:v>
                </c:pt>
                <c:pt idx="813">
                  <c:v>44440</c:v>
                </c:pt>
                <c:pt idx="814">
                  <c:v>44441</c:v>
                </c:pt>
                <c:pt idx="815">
                  <c:v>44442</c:v>
                </c:pt>
                <c:pt idx="816">
                  <c:v>44443</c:v>
                </c:pt>
                <c:pt idx="817">
                  <c:v>44444</c:v>
                </c:pt>
                <c:pt idx="818">
                  <c:v>44445</c:v>
                </c:pt>
                <c:pt idx="819">
                  <c:v>44446</c:v>
                </c:pt>
                <c:pt idx="820">
                  <c:v>44447</c:v>
                </c:pt>
                <c:pt idx="821">
                  <c:v>44448</c:v>
                </c:pt>
                <c:pt idx="822">
                  <c:v>44449</c:v>
                </c:pt>
                <c:pt idx="823">
                  <c:v>44450</c:v>
                </c:pt>
                <c:pt idx="824">
                  <c:v>44451</c:v>
                </c:pt>
                <c:pt idx="825">
                  <c:v>44452</c:v>
                </c:pt>
                <c:pt idx="826">
                  <c:v>44453</c:v>
                </c:pt>
                <c:pt idx="827">
                  <c:v>44454</c:v>
                </c:pt>
                <c:pt idx="828">
                  <c:v>44455</c:v>
                </c:pt>
                <c:pt idx="829">
                  <c:v>44456</c:v>
                </c:pt>
                <c:pt idx="830">
                  <c:v>44457</c:v>
                </c:pt>
                <c:pt idx="831">
                  <c:v>44458</c:v>
                </c:pt>
                <c:pt idx="832">
                  <c:v>44459</c:v>
                </c:pt>
                <c:pt idx="833">
                  <c:v>44460</c:v>
                </c:pt>
                <c:pt idx="834">
                  <c:v>44461</c:v>
                </c:pt>
                <c:pt idx="835">
                  <c:v>44462</c:v>
                </c:pt>
                <c:pt idx="836">
                  <c:v>44463</c:v>
                </c:pt>
                <c:pt idx="837">
                  <c:v>44464</c:v>
                </c:pt>
                <c:pt idx="838">
                  <c:v>44465</c:v>
                </c:pt>
                <c:pt idx="839">
                  <c:v>44466</c:v>
                </c:pt>
                <c:pt idx="840">
                  <c:v>44467</c:v>
                </c:pt>
                <c:pt idx="841">
                  <c:v>44468</c:v>
                </c:pt>
                <c:pt idx="842">
                  <c:v>44469</c:v>
                </c:pt>
                <c:pt idx="843">
                  <c:v>44470</c:v>
                </c:pt>
                <c:pt idx="844">
                  <c:v>44471</c:v>
                </c:pt>
                <c:pt idx="845">
                  <c:v>44472</c:v>
                </c:pt>
                <c:pt idx="846">
                  <c:v>44473</c:v>
                </c:pt>
                <c:pt idx="847">
                  <c:v>44474</c:v>
                </c:pt>
                <c:pt idx="848">
                  <c:v>44475</c:v>
                </c:pt>
                <c:pt idx="849">
                  <c:v>44476</c:v>
                </c:pt>
                <c:pt idx="850">
                  <c:v>44477</c:v>
                </c:pt>
                <c:pt idx="851">
                  <c:v>44478</c:v>
                </c:pt>
                <c:pt idx="852">
                  <c:v>44479</c:v>
                </c:pt>
                <c:pt idx="853">
                  <c:v>44480</c:v>
                </c:pt>
                <c:pt idx="854">
                  <c:v>44481</c:v>
                </c:pt>
                <c:pt idx="855">
                  <c:v>44482</c:v>
                </c:pt>
                <c:pt idx="856">
                  <c:v>44483</c:v>
                </c:pt>
                <c:pt idx="857">
                  <c:v>44484</c:v>
                </c:pt>
                <c:pt idx="858">
                  <c:v>44485</c:v>
                </c:pt>
                <c:pt idx="859">
                  <c:v>44486</c:v>
                </c:pt>
                <c:pt idx="860">
                  <c:v>44487</c:v>
                </c:pt>
                <c:pt idx="861">
                  <c:v>44488</c:v>
                </c:pt>
                <c:pt idx="862">
                  <c:v>44489</c:v>
                </c:pt>
              </c:numCache>
            </c:numRef>
          </c:cat>
          <c:val>
            <c:numRef>
              <c:f>'Signups trend'!$C$2:$C$864</c:f>
              <c:numCache>
                <c:formatCode>#,##0</c:formatCode>
                <c:ptCount val="8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324</c:v>
                </c:pt>
                <c:pt idx="540">
                  <c:v>439</c:v>
                </c:pt>
                <c:pt idx="541">
                  <c:v>531</c:v>
                </c:pt>
                <c:pt idx="542">
                  <c:v>653</c:v>
                </c:pt>
                <c:pt idx="543">
                  <c:v>797</c:v>
                </c:pt>
                <c:pt idx="544">
                  <c:v>633</c:v>
                </c:pt>
                <c:pt idx="545">
                  <c:v>527</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213</c:v>
                </c:pt>
                <c:pt idx="679">
                  <c:v>5031</c:v>
                </c:pt>
                <c:pt idx="680">
                  <c:v>3350</c:v>
                </c:pt>
                <c:pt idx="681">
                  <c:v>2942</c:v>
                </c:pt>
                <c:pt idx="682">
                  <c:v>4323</c:v>
                </c:pt>
                <c:pt idx="683">
                  <c:v>5380</c:v>
                </c:pt>
                <c:pt idx="684">
                  <c:v>3226</c:v>
                </c:pt>
                <c:pt idx="685">
                  <c:v>2142</c:v>
                </c:pt>
                <c:pt idx="686">
                  <c:v>1965</c:v>
                </c:pt>
                <c:pt idx="687">
                  <c:v>2023</c:v>
                </c:pt>
                <c:pt idx="688">
                  <c:v>2106</c:v>
                </c:pt>
                <c:pt idx="689">
                  <c:v>3453</c:v>
                </c:pt>
                <c:pt idx="690">
                  <c:v>4464</c:v>
                </c:pt>
                <c:pt idx="691">
                  <c:v>4264</c:v>
                </c:pt>
                <c:pt idx="692">
                  <c:v>3025</c:v>
                </c:pt>
                <c:pt idx="693">
                  <c:v>4963</c:v>
                </c:pt>
                <c:pt idx="694">
                  <c:v>4591</c:v>
                </c:pt>
                <c:pt idx="695">
                  <c:v>4095</c:v>
                </c:pt>
                <c:pt idx="696">
                  <c:v>6160</c:v>
                </c:pt>
                <c:pt idx="697">
                  <c:v>7412</c:v>
                </c:pt>
                <c:pt idx="698">
                  <c:v>5712</c:v>
                </c:pt>
                <c:pt idx="699">
                  <c:v>4316</c:v>
                </c:pt>
                <c:pt idx="700">
                  <c:v>4620</c:v>
                </c:pt>
                <c:pt idx="701">
                  <c:v>4590</c:v>
                </c:pt>
                <c:pt idx="702">
                  <c:v>6349</c:v>
                </c:pt>
                <c:pt idx="703">
                  <c:v>6599</c:v>
                </c:pt>
                <c:pt idx="704">
                  <c:v>8797</c:v>
                </c:pt>
                <c:pt idx="705">
                  <c:v>6340</c:v>
                </c:pt>
                <c:pt idx="706">
                  <c:v>6016</c:v>
                </c:pt>
                <c:pt idx="707">
                  <c:v>4893</c:v>
                </c:pt>
                <c:pt idx="708">
                  <c:v>5101</c:v>
                </c:pt>
                <c:pt idx="709">
                  <c:v>5893</c:v>
                </c:pt>
                <c:pt idx="710">
                  <c:v>9890</c:v>
                </c:pt>
                <c:pt idx="711">
                  <c:v>13051</c:v>
                </c:pt>
                <c:pt idx="712">
                  <c:v>9745</c:v>
                </c:pt>
                <c:pt idx="713">
                  <c:v>5709</c:v>
                </c:pt>
                <c:pt idx="714">
                  <c:v>5556</c:v>
                </c:pt>
                <c:pt idx="715">
                  <c:v>5627</c:v>
                </c:pt>
                <c:pt idx="716">
                  <c:v>6490</c:v>
                </c:pt>
                <c:pt idx="717">
                  <c:v>10540</c:v>
                </c:pt>
                <c:pt idx="718">
                  <c:v>16619</c:v>
                </c:pt>
                <c:pt idx="719">
                  <c:v>12962</c:v>
                </c:pt>
                <c:pt idx="720">
                  <c:v>8849</c:v>
                </c:pt>
                <c:pt idx="721">
                  <c:v>7108</c:v>
                </c:pt>
                <c:pt idx="722">
                  <c:v>6655</c:v>
                </c:pt>
                <c:pt idx="723">
                  <c:v>6490</c:v>
                </c:pt>
                <c:pt idx="724">
                  <c:v>9072</c:v>
                </c:pt>
                <c:pt idx="725">
                  <c:v>11765</c:v>
                </c:pt>
                <c:pt idx="726">
                  <c:v>8127</c:v>
                </c:pt>
                <c:pt idx="727">
                  <c:v>5566</c:v>
                </c:pt>
                <c:pt idx="728">
                  <c:v>5678</c:v>
                </c:pt>
                <c:pt idx="729">
                  <c:v>5672</c:v>
                </c:pt>
                <c:pt idx="730">
                  <c:v>5998</c:v>
                </c:pt>
                <c:pt idx="731">
                  <c:v>8796</c:v>
                </c:pt>
                <c:pt idx="732">
                  <c:v>11744</c:v>
                </c:pt>
                <c:pt idx="733">
                  <c:v>10280</c:v>
                </c:pt>
                <c:pt idx="734">
                  <c:v>6314</c:v>
                </c:pt>
                <c:pt idx="735">
                  <c:v>6008</c:v>
                </c:pt>
                <c:pt idx="736">
                  <c:v>7400</c:v>
                </c:pt>
                <c:pt idx="737">
                  <c:v>7172</c:v>
                </c:pt>
                <c:pt idx="738">
                  <c:v>13286</c:v>
                </c:pt>
                <c:pt idx="739">
                  <c:v>11623</c:v>
                </c:pt>
                <c:pt idx="740">
                  <c:v>8028</c:v>
                </c:pt>
                <c:pt idx="741">
                  <c:v>6836</c:v>
                </c:pt>
                <c:pt idx="742">
                  <c:v>6792</c:v>
                </c:pt>
                <c:pt idx="743">
                  <c:v>6274</c:v>
                </c:pt>
                <c:pt idx="744">
                  <c:v>6846</c:v>
                </c:pt>
                <c:pt idx="745">
                  <c:v>9797</c:v>
                </c:pt>
                <c:pt idx="746">
                  <c:v>14258</c:v>
                </c:pt>
                <c:pt idx="747">
                  <c:v>10423</c:v>
                </c:pt>
                <c:pt idx="748">
                  <c:v>7132</c:v>
                </c:pt>
                <c:pt idx="749">
                  <c:v>8270</c:v>
                </c:pt>
                <c:pt idx="750">
                  <c:v>7167</c:v>
                </c:pt>
                <c:pt idx="751">
                  <c:v>7107</c:v>
                </c:pt>
                <c:pt idx="752">
                  <c:v>9769</c:v>
                </c:pt>
                <c:pt idx="753">
                  <c:v>17176</c:v>
                </c:pt>
                <c:pt idx="754">
                  <c:v>11002</c:v>
                </c:pt>
                <c:pt idx="755">
                  <c:v>7301</c:v>
                </c:pt>
                <c:pt idx="756">
                  <c:v>7967</c:v>
                </c:pt>
                <c:pt idx="757">
                  <c:v>9135</c:v>
                </c:pt>
                <c:pt idx="758">
                  <c:v>7753</c:v>
                </c:pt>
                <c:pt idx="759">
                  <c:v>9629</c:v>
                </c:pt>
                <c:pt idx="760">
                  <c:v>12414</c:v>
                </c:pt>
                <c:pt idx="761">
                  <c:v>21116</c:v>
                </c:pt>
                <c:pt idx="762">
                  <c:v>10703</c:v>
                </c:pt>
                <c:pt idx="763">
                  <c:v>6965</c:v>
                </c:pt>
                <c:pt idx="764">
                  <c:v>6749</c:v>
                </c:pt>
                <c:pt idx="765">
                  <c:v>7108</c:v>
                </c:pt>
                <c:pt idx="766">
                  <c:v>10060</c:v>
                </c:pt>
                <c:pt idx="767">
                  <c:v>14294</c:v>
                </c:pt>
                <c:pt idx="768">
                  <c:v>11211</c:v>
                </c:pt>
                <c:pt idx="769">
                  <c:v>8405</c:v>
                </c:pt>
                <c:pt idx="770">
                  <c:v>10187</c:v>
                </c:pt>
                <c:pt idx="771">
                  <c:v>9689</c:v>
                </c:pt>
                <c:pt idx="772">
                  <c:v>9210</c:v>
                </c:pt>
                <c:pt idx="773">
                  <c:v>11667</c:v>
                </c:pt>
                <c:pt idx="774">
                  <c:v>14888</c:v>
                </c:pt>
                <c:pt idx="775">
                  <c:v>13771</c:v>
                </c:pt>
                <c:pt idx="776">
                  <c:v>7487</c:v>
                </c:pt>
                <c:pt idx="777">
                  <c:v>7707</c:v>
                </c:pt>
                <c:pt idx="778">
                  <c:v>8932</c:v>
                </c:pt>
                <c:pt idx="779">
                  <c:v>8038</c:v>
                </c:pt>
                <c:pt idx="780">
                  <c:v>11662</c:v>
                </c:pt>
                <c:pt idx="781">
                  <c:v>16487</c:v>
                </c:pt>
                <c:pt idx="782">
                  <c:v>12047</c:v>
                </c:pt>
                <c:pt idx="783">
                  <c:v>7894</c:v>
                </c:pt>
                <c:pt idx="784">
                  <c:v>7607</c:v>
                </c:pt>
                <c:pt idx="785">
                  <c:v>7781</c:v>
                </c:pt>
                <c:pt idx="786">
                  <c:v>8484</c:v>
                </c:pt>
                <c:pt idx="787">
                  <c:v>11289</c:v>
                </c:pt>
                <c:pt idx="788">
                  <c:v>16194</c:v>
                </c:pt>
                <c:pt idx="789">
                  <c:v>11832</c:v>
                </c:pt>
                <c:pt idx="790">
                  <c:v>9166</c:v>
                </c:pt>
                <c:pt idx="791">
                  <c:v>8180</c:v>
                </c:pt>
                <c:pt idx="792">
                  <c:v>8104</c:v>
                </c:pt>
                <c:pt idx="793">
                  <c:v>8503</c:v>
                </c:pt>
                <c:pt idx="794">
                  <c:v>10663</c:v>
                </c:pt>
                <c:pt idx="795">
                  <c:v>15396</c:v>
                </c:pt>
                <c:pt idx="796">
                  <c:v>11898</c:v>
                </c:pt>
                <c:pt idx="797">
                  <c:v>7742</c:v>
                </c:pt>
                <c:pt idx="798">
                  <c:v>7684</c:v>
                </c:pt>
                <c:pt idx="799">
                  <c:v>7607</c:v>
                </c:pt>
                <c:pt idx="800">
                  <c:v>8325</c:v>
                </c:pt>
                <c:pt idx="801">
                  <c:v>10537</c:v>
                </c:pt>
                <c:pt idx="802">
                  <c:v>15061</c:v>
                </c:pt>
                <c:pt idx="803">
                  <c:v>11705</c:v>
                </c:pt>
                <c:pt idx="804">
                  <c:v>7614</c:v>
                </c:pt>
                <c:pt idx="805">
                  <c:v>7545</c:v>
                </c:pt>
                <c:pt idx="806">
                  <c:v>10847</c:v>
                </c:pt>
                <c:pt idx="807">
                  <c:v>14522</c:v>
                </c:pt>
                <c:pt idx="808">
                  <c:v>15455</c:v>
                </c:pt>
                <c:pt idx="809">
                  <c:v>18718</c:v>
                </c:pt>
                <c:pt idx="810">
                  <c:v>17674</c:v>
                </c:pt>
                <c:pt idx="811">
                  <c:v>12164</c:v>
                </c:pt>
                <c:pt idx="812">
                  <c:v>9505</c:v>
                </c:pt>
                <c:pt idx="813">
                  <c:v>9205</c:v>
                </c:pt>
                <c:pt idx="814">
                  <c:v>10243</c:v>
                </c:pt>
                <c:pt idx="815">
                  <c:v>12900</c:v>
                </c:pt>
                <c:pt idx="816">
                  <c:v>17276</c:v>
                </c:pt>
                <c:pt idx="817">
                  <c:v>13644</c:v>
                </c:pt>
                <c:pt idx="818">
                  <c:v>9130</c:v>
                </c:pt>
                <c:pt idx="819">
                  <c:v>9226</c:v>
                </c:pt>
                <c:pt idx="820">
                  <c:v>10142</c:v>
                </c:pt>
                <c:pt idx="821">
                  <c:v>9887</c:v>
                </c:pt>
                <c:pt idx="822">
                  <c:v>14845</c:v>
                </c:pt>
                <c:pt idx="823">
                  <c:v>21606</c:v>
                </c:pt>
                <c:pt idx="824">
                  <c:v>15072</c:v>
                </c:pt>
                <c:pt idx="825">
                  <c:v>9975</c:v>
                </c:pt>
                <c:pt idx="826">
                  <c:v>11369</c:v>
                </c:pt>
                <c:pt idx="827">
                  <c:v>9467</c:v>
                </c:pt>
                <c:pt idx="828">
                  <c:v>9923</c:v>
                </c:pt>
                <c:pt idx="829">
                  <c:v>13524</c:v>
                </c:pt>
                <c:pt idx="830">
                  <c:v>18937</c:v>
                </c:pt>
                <c:pt idx="831">
                  <c:v>15702</c:v>
                </c:pt>
                <c:pt idx="832">
                  <c:v>10330</c:v>
                </c:pt>
                <c:pt idx="833">
                  <c:v>10012</c:v>
                </c:pt>
                <c:pt idx="834">
                  <c:v>10580</c:v>
                </c:pt>
                <c:pt idx="835">
                  <c:v>10750</c:v>
                </c:pt>
                <c:pt idx="836">
                  <c:v>15870</c:v>
                </c:pt>
                <c:pt idx="837">
                  <c:v>24364</c:v>
                </c:pt>
                <c:pt idx="838">
                  <c:v>17308</c:v>
                </c:pt>
                <c:pt idx="839">
                  <c:v>10871</c:v>
                </c:pt>
                <c:pt idx="840">
                  <c:v>10717</c:v>
                </c:pt>
                <c:pt idx="841">
                  <c:v>9383</c:v>
                </c:pt>
                <c:pt idx="842">
                  <c:v>11173</c:v>
                </c:pt>
                <c:pt idx="843">
                  <c:v>10132</c:v>
                </c:pt>
                <c:pt idx="844">
                  <c:v>21874</c:v>
                </c:pt>
                <c:pt idx="845">
                  <c:v>13035</c:v>
                </c:pt>
                <c:pt idx="846">
                  <c:v>8648</c:v>
                </c:pt>
                <c:pt idx="847">
                  <c:v>8292</c:v>
                </c:pt>
                <c:pt idx="848">
                  <c:v>7979</c:v>
                </c:pt>
                <c:pt idx="849">
                  <c:v>8454</c:v>
                </c:pt>
                <c:pt idx="850">
                  <c:v>5672</c:v>
                </c:pt>
                <c:pt idx="851">
                  <c:v>0</c:v>
                </c:pt>
                <c:pt idx="852">
                  <c:v>0</c:v>
                </c:pt>
                <c:pt idx="853">
                  <c:v>0</c:v>
                </c:pt>
                <c:pt idx="854">
                  <c:v>0</c:v>
                </c:pt>
                <c:pt idx="855">
                  <c:v>4861</c:v>
                </c:pt>
                <c:pt idx="856">
                  <c:v>8064</c:v>
                </c:pt>
                <c:pt idx="857">
                  <c:v>11264</c:v>
                </c:pt>
                <c:pt idx="858">
                  <c:v>15668</c:v>
                </c:pt>
                <c:pt idx="859">
                  <c:v>11745</c:v>
                </c:pt>
                <c:pt idx="860">
                  <c:v>7838</c:v>
                </c:pt>
                <c:pt idx="861">
                  <c:v>7749</c:v>
                </c:pt>
                <c:pt idx="862">
                  <c:v>8832</c:v>
                </c:pt>
              </c:numCache>
            </c:numRef>
          </c:val>
          <c:smooth val="0"/>
          <c:extLst>
            <c:ext xmlns:c16="http://schemas.microsoft.com/office/drawing/2014/chart" uri="{C3380CC4-5D6E-409C-BE32-E72D297353CC}">
              <c16:uniqueId val="{00000001-B1B3-47F3-A3CE-39CBB31B07FF}"/>
            </c:ext>
          </c:extLst>
        </c:ser>
        <c:dLbls>
          <c:showLegendKey val="0"/>
          <c:showVal val="0"/>
          <c:showCatName val="0"/>
          <c:showSerName val="0"/>
          <c:showPercent val="0"/>
          <c:showBubbleSize val="0"/>
        </c:dLbls>
        <c:marker val="1"/>
        <c:smooth val="0"/>
        <c:axId val="285051279"/>
        <c:axId val="285052943"/>
      </c:lineChart>
      <c:dateAx>
        <c:axId val="97207942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81087"/>
        <c:crosses val="autoZero"/>
        <c:auto val="1"/>
        <c:lblOffset val="100"/>
        <c:baseTimeUnit val="days"/>
      </c:dateAx>
      <c:valAx>
        <c:axId val="972081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79423"/>
        <c:crosses val="autoZero"/>
        <c:crossBetween val="between"/>
      </c:valAx>
      <c:valAx>
        <c:axId val="28505294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51279"/>
        <c:crosses val="max"/>
        <c:crossBetween val="between"/>
      </c:valAx>
      <c:dateAx>
        <c:axId val="285051279"/>
        <c:scaling>
          <c:orientation val="minMax"/>
        </c:scaling>
        <c:delete val="1"/>
        <c:axPos val="b"/>
        <c:numFmt formatCode="m/d/yyyy" sourceLinked="1"/>
        <c:majorTickMark val="out"/>
        <c:minorTickMark val="none"/>
        <c:tickLblPos val="nextTo"/>
        <c:crossAx val="285052943"/>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'Signups trend'!$AB$1</c:f>
              <c:strCache>
                <c:ptCount val="1"/>
                <c:pt idx="0">
                  <c:v>Sign cost</c:v>
                </c:pt>
              </c:strCache>
            </c:strRef>
          </c:tx>
          <c:spPr>
            <a:ln w="28575" cap="rnd">
              <a:solidFill>
                <a:schemeClr val="accent1"/>
              </a:solidFill>
              <a:round/>
            </a:ln>
            <a:effectLst/>
          </c:spPr>
          <c:marker>
            <c:symbol val="none"/>
          </c:marker>
          <c:cat>
            <c:numRef>
              <c:f>'Signups trend'!$AA$2:$AA$864</c:f>
              <c:numCache>
                <c:formatCode>m/d/yyyy</c:formatCode>
                <c:ptCount val="863"/>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pt idx="805">
                  <c:v>44432</c:v>
                </c:pt>
                <c:pt idx="806">
                  <c:v>44433</c:v>
                </c:pt>
                <c:pt idx="807">
                  <c:v>44434</c:v>
                </c:pt>
                <c:pt idx="808">
                  <c:v>44435</c:v>
                </c:pt>
                <c:pt idx="809">
                  <c:v>44436</c:v>
                </c:pt>
                <c:pt idx="810">
                  <c:v>44437</c:v>
                </c:pt>
                <c:pt idx="811">
                  <c:v>44438</c:v>
                </c:pt>
                <c:pt idx="812">
                  <c:v>44439</c:v>
                </c:pt>
                <c:pt idx="813">
                  <c:v>44440</c:v>
                </c:pt>
                <c:pt idx="814">
                  <c:v>44441</c:v>
                </c:pt>
                <c:pt idx="815">
                  <c:v>44442</c:v>
                </c:pt>
                <c:pt idx="816">
                  <c:v>44443</c:v>
                </c:pt>
                <c:pt idx="817">
                  <c:v>44444</c:v>
                </c:pt>
                <c:pt idx="818">
                  <c:v>44445</c:v>
                </c:pt>
                <c:pt idx="819">
                  <c:v>44446</c:v>
                </c:pt>
                <c:pt idx="820">
                  <c:v>44447</c:v>
                </c:pt>
                <c:pt idx="821">
                  <c:v>44448</c:v>
                </c:pt>
                <c:pt idx="822">
                  <c:v>44449</c:v>
                </c:pt>
                <c:pt idx="823">
                  <c:v>44450</c:v>
                </c:pt>
                <c:pt idx="824">
                  <c:v>44451</c:v>
                </c:pt>
                <c:pt idx="825">
                  <c:v>44452</c:v>
                </c:pt>
                <c:pt idx="826">
                  <c:v>44453</c:v>
                </c:pt>
                <c:pt idx="827">
                  <c:v>44454</c:v>
                </c:pt>
                <c:pt idx="828">
                  <c:v>44455</c:v>
                </c:pt>
                <c:pt idx="829">
                  <c:v>44456</c:v>
                </c:pt>
                <c:pt idx="830">
                  <c:v>44457</c:v>
                </c:pt>
                <c:pt idx="831">
                  <c:v>44458</c:v>
                </c:pt>
                <c:pt idx="832">
                  <c:v>44459</c:v>
                </c:pt>
                <c:pt idx="833">
                  <c:v>44460</c:v>
                </c:pt>
                <c:pt idx="834">
                  <c:v>44461</c:v>
                </c:pt>
                <c:pt idx="835">
                  <c:v>44462</c:v>
                </c:pt>
                <c:pt idx="836">
                  <c:v>44463</c:v>
                </c:pt>
                <c:pt idx="837">
                  <c:v>44464</c:v>
                </c:pt>
                <c:pt idx="838">
                  <c:v>44465</c:v>
                </c:pt>
                <c:pt idx="839">
                  <c:v>44466</c:v>
                </c:pt>
                <c:pt idx="840">
                  <c:v>44467</c:v>
                </c:pt>
                <c:pt idx="841">
                  <c:v>44468</c:v>
                </c:pt>
                <c:pt idx="842">
                  <c:v>44469</c:v>
                </c:pt>
                <c:pt idx="843">
                  <c:v>44470</c:v>
                </c:pt>
                <c:pt idx="844">
                  <c:v>44471</c:v>
                </c:pt>
                <c:pt idx="845">
                  <c:v>44472</c:v>
                </c:pt>
                <c:pt idx="846">
                  <c:v>44473</c:v>
                </c:pt>
                <c:pt idx="847">
                  <c:v>44474</c:v>
                </c:pt>
                <c:pt idx="848">
                  <c:v>44475</c:v>
                </c:pt>
                <c:pt idx="849">
                  <c:v>44476</c:v>
                </c:pt>
                <c:pt idx="850">
                  <c:v>44477</c:v>
                </c:pt>
                <c:pt idx="851">
                  <c:v>44478</c:v>
                </c:pt>
                <c:pt idx="852">
                  <c:v>44479</c:v>
                </c:pt>
                <c:pt idx="853">
                  <c:v>44480</c:v>
                </c:pt>
                <c:pt idx="854">
                  <c:v>44481</c:v>
                </c:pt>
                <c:pt idx="855">
                  <c:v>44482</c:v>
                </c:pt>
                <c:pt idx="856">
                  <c:v>44483</c:v>
                </c:pt>
                <c:pt idx="857">
                  <c:v>44484</c:v>
                </c:pt>
                <c:pt idx="858">
                  <c:v>44485</c:v>
                </c:pt>
                <c:pt idx="859">
                  <c:v>44486</c:v>
                </c:pt>
                <c:pt idx="860">
                  <c:v>44487</c:v>
                </c:pt>
                <c:pt idx="861">
                  <c:v>44488</c:v>
                </c:pt>
                <c:pt idx="862">
                  <c:v>44489</c:v>
                </c:pt>
              </c:numCache>
            </c:numRef>
          </c:cat>
          <c:val>
            <c:numRef>
              <c:f>'Signups trend'!$AB$2:$AB$864</c:f>
              <c:numCache>
                <c:formatCode>#,##0</c:formatCode>
                <c:ptCount val="8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5172</c:v>
                </c:pt>
                <c:pt idx="21">
                  <c:v>6124</c:v>
                </c:pt>
                <c:pt idx="22">
                  <c:v>7697</c:v>
                </c:pt>
                <c:pt idx="23">
                  <c:v>10853</c:v>
                </c:pt>
                <c:pt idx="24">
                  <c:v>15195</c:v>
                </c:pt>
                <c:pt idx="25">
                  <c:v>22546</c:v>
                </c:pt>
                <c:pt idx="26">
                  <c:v>23912</c:v>
                </c:pt>
                <c:pt idx="27">
                  <c:v>15313</c:v>
                </c:pt>
                <c:pt idx="28">
                  <c:v>15572</c:v>
                </c:pt>
                <c:pt idx="29">
                  <c:v>16831</c:v>
                </c:pt>
                <c:pt idx="30">
                  <c:v>17999</c:v>
                </c:pt>
                <c:pt idx="31">
                  <c:v>22378</c:v>
                </c:pt>
                <c:pt idx="32">
                  <c:v>30051</c:v>
                </c:pt>
                <c:pt idx="33">
                  <c:v>27380</c:v>
                </c:pt>
                <c:pt idx="34">
                  <c:v>9678</c:v>
                </c:pt>
                <c:pt idx="35">
                  <c:v>14115</c:v>
                </c:pt>
                <c:pt idx="36">
                  <c:v>16337</c:v>
                </c:pt>
                <c:pt idx="37">
                  <c:v>18729</c:v>
                </c:pt>
                <c:pt idx="38">
                  <c:v>26878</c:v>
                </c:pt>
                <c:pt idx="39">
                  <c:v>39518</c:v>
                </c:pt>
                <c:pt idx="40">
                  <c:v>40714</c:v>
                </c:pt>
                <c:pt idx="41">
                  <c:v>21642</c:v>
                </c:pt>
                <c:pt idx="42">
                  <c:v>24808</c:v>
                </c:pt>
                <c:pt idx="43">
                  <c:v>28210</c:v>
                </c:pt>
                <c:pt idx="44">
                  <c:v>38930</c:v>
                </c:pt>
                <c:pt idx="45">
                  <c:v>38437</c:v>
                </c:pt>
                <c:pt idx="46">
                  <c:v>56339</c:v>
                </c:pt>
                <c:pt idx="47">
                  <c:v>50583</c:v>
                </c:pt>
                <c:pt idx="48">
                  <c:v>30980</c:v>
                </c:pt>
                <c:pt idx="49">
                  <c:v>32030</c:v>
                </c:pt>
                <c:pt idx="50">
                  <c:v>33666</c:v>
                </c:pt>
                <c:pt idx="51">
                  <c:v>36077</c:v>
                </c:pt>
                <c:pt idx="52">
                  <c:v>43652</c:v>
                </c:pt>
                <c:pt idx="53">
                  <c:v>60922</c:v>
                </c:pt>
                <c:pt idx="54">
                  <c:v>57585</c:v>
                </c:pt>
                <c:pt idx="55">
                  <c:v>34230</c:v>
                </c:pt>
                <c:pt idx="56">
                  <c:v>39499</c:v>
                </c:pt>
                <c:pt idx="57">
                  <c:v>44610</c:v>
                </c:pt>
                <c:pt idx="58">
                  <c:v>52298</c:v>
                </c:pt>
                <c:pt idx="59">
                  <c:v>72288</c:v>
                </c:pt>
                <c:pt idx="60">
                  <c:v>96715</c:v>
                </c:pt>
                <c:pt idx="61">
                  <c:v>100964</c:v>
                </c:pt>
                <c:pt idx="62">
                  <c:v>59266</c:v>
                </c:pt>
                <c:pt idx="63">
                  <c:v>49468</c:v>
                </c:pt>
                <c:pt idx="64">
                  <c:v>48900</c:v>
                </c:pt>
                <c:pt idx="65">
                  <c:v>52730</c:v>
                </c:pt>
                <c:pt idx="66">
                  <c:v>67044</c:v>
                </c:pt>
                <c:pt idx="67">
                  <c:v>81118</c:v>
                </c:pt>
                <c:pt idx="68">
                  <c:v>74226</c:v>
                </c:pt>
                <c:pt idx="69">
                  <c:v>44153</c:v>
                </c:pt>
                <c:pt idx="70">
                  <c:v>44524</c:v>
                </c:pt>
                <c:pt idx="71">
                  <c:v>46797</c:v>
                </c:pt>
                <c:pt idx="72">
                  <c:v>49566</c:v>
                </c:pt>
                <c:pt idx="73">
                  <c:v>58928</c:v>
                </c:pt>
                <c:pt idx="74">
                  <c:v>75793</c:v>
                </c:pt>
                <c:pt idx="75">
                  <c:v>75392</c:v>
                </c:pt>
                <c:pt idx="76">
                  <c:v>47285</c:v>
                </c:pt>
                <c:pt idx="77">
                  <c:v>34582</c:v>
                </c:pt>
                <c:pt idx="78">
                  <c:v>36707</c:v>
                </c:pt>
                <c:pt idx="79">
                  <c:v>43092</c:v>
                </c:pt>
                <c:pt idx="80">
                  <c:v>60090</c:v>
                </c:pt>
                <c:pt idx="81">
                  <c:v>84823</c:v>
                </c:pt>
                <c:pt idx="82">
                  <c:v>78011</c:v>
                </c:pt>
                <c:pt idx="83">
                  <c:v>46861</c:v>
                </c:pt>
                <c:pt idx="84">
                  <c:v>48579</c:v>
                </c:pt>
                <c:pt idx="85">
                  <c:v>50555</c:v>
                </c:pt>
                <c:pt idx="86">
                  <c:v>52033</c:v>
                </c:pt>
                <c:pt idx="87">
                  <c:v>63120</c:v>
                </c:pt>
                <c:pt idx="88">
                  <c:v>84554</c:v>
                </c:pt>
                <c:pt idx="89">
                  <c:v>72997</c:v>
                </c:pt>
                <c:pt idx="90">
                  <c:v>42240</c:v>
                </c:pt>
                <c:pt idx="91">
                  <c:v>43979</c:v>
                </c:pt>
                <c:pt idx="92">
                  <c:v>45558</c:v>
                </c:pt>
                <c:pt idx="93">
                  <c:v>47652</c:v>
                </c:pt>
                <c:pt idx="94">
                  <c:v>60017</c:v>
                </c:pt>
                <c:pt idx="95">
                  <c:v>81347</c:v>
                </c:pt>
                <c:pt idx="96">
                  <c:v>69990</c:v>
                </c:pt>
                <c:pt idx="97">
                  <c:v>39202</c:v>
                </c:pt>
                <c:pt idx="98">
                  <c:v>39086</c:v>
                </c:pt>
                <c:pt idx="99">
                  <c:v>38965</c:v>
                </c:pt>
                <c:pt idx="100">
                  <c:v>39341</c:v>
                </c:pt>
                <c:pt idx="101">
                  <c:v>46528</c:v>
                </c:pt>
                <c:pt idx="102">
                  <c:v>63786</c:v>
                </c:pt>
                <c:pt idx="103">
                  <c:v>52831</c:v>
                </c:pt>
                <c:pt idx="104">
                  <c:v>31464</c:v>
                </c:pt>
                <c:pt idx="105">
                  <c:v>39008</c:v>
                </c:pt>
                <c:pt idx="106">
                  <c:v>36017</c:v>
                </c:pt>
                <c:pt idx="107">
                  <c:v>39072</c:v>
                </c:pt>
                <c:pt idx="108">
                  <c:v>48881</c:v>
                </c:pt>
                <c:pt idx="109">
                  <c:v>69842</c:v>
                </c:pt>
                <c:pt idx="110">
                  <c:v>63283</c:v>
                </c:pt>
                <c:pt idx="111">
                  <c:v>35259</c:v>
                </c:pt>
                <c:pt idx="112">
                  <c:v>40957</c:v>
                </c:pt>
                <c:pt idx="113">
                  <c:v>36830</c:v>
                </c:pt>
                <c:pt idx="114">
                  <c:v>39957</c:v>
                </c:pt>
                <c:pt idx="115">
                  <c:v>46774</c:v>
                </c:pt>
                <c:pt idx="116">
                  <c:v>64909</c:v>
                </c:pt>
                <c:pt idx="117">
                  <c:v>56299</c:v>
                </c:pt>
                <c:pt idx="118">
                  <c:v>26001</c:v>
                </c:pt>
                <c:pt idx="119">
                  <c:v>26006</c:v>
                </c:pt>
                <c:pt idx="120">
                  <c:v>23990</c:v>
                </c:pt>
                <c:pt idx="121">
                  <c:v>23631</c:v>
                </c:pt>
                <c:pt idx="122">
                  <c:v>33516</c:v>
                </c:pt>
                <c:pt idx="123">
                  <c:v>47344</c:v>
                </c:pt>
                <c:pt idx="124">
                  <c:v>39500</c:v>
                </c:pt>
                <c:pt idx="125">
                  <c:v>19709</c:v>
                </c:pt>
                <c:pt idx="126">
                  <c:v>21159</c:v>
                </c:pt>
                <c:pt idx="127">
                  <c:v>22183</c:v>
                </c:pt>
                <c:pt idx="128">
                  <c:v>21466</c:v>
                </c:pt>
                <c:pt idx="129">
                  <c:v>27686</c:v>
                </c:pt>
                <c:pt idx="130">
                  <c:v>37469</c:v>
                </c:pt>
                <c:pt idx="131">
                  <c:v>34325</c:v>
                </c:pt>
                <c:pt idx="132">
                  <c:v>19041</c:v>
                </c:pt>
                <c:pt idx="133">
                  <c:v>19442</c:v>
                </c:pt>
                <c:pt idx="134">
                  <c:v>19275</c:v>
                </c:pt>
                <c:pt idx="135">
                  <c:v>21108</c:v>
                </c:pt>
                <c:pt idx="136">
                  <c:v>26591</c:v>
                </c:pt>
                <c:pt idx="137">
                  <c:v>40011</c:v>
                </c:pt>
                <c:pt idx="138">
                  <c:v>34623</c:v>
                </c:pt>
                <c:pt idx="139">
                  <c:v>17908</c:v>
                </c:pt>
                <c:pt idx="140">
                  <c:v>18678</c:v>
                </c:pt>
                <c:pt idx="141">
                  <c:v>19849</c:v>
                </c:pt>
                <c:pt idx="142">
                  <c:v>22335</c:v>
                </c:pt>
                <c:pt idx="143">
                  <c:v>32643</c:v>
                </c:pt>
                <c:pt idx="144">
                  <c:v>46412</c:v>
                </c:pt>
                <c:pt idx="145">
                  <c:v>36467</c:v>
                </c:pt>
                <c:pt idx="146">
                  <c:v>18413</c:v>
                </c:pt>
                <c:pt idx="147">
                  <c:v>19158</c:v>
                </c:pt>
                <c:pt idx="148">
                  <c:v>18842</c:v>
                </c:pt>
                <c:pt idx="149">
                  <c:v>19215</c:v>
                </c:pt>
                <c:pt idx="150">
                  <c:v>25668</c:v>
                </c:pt>
                <c:pt idx="151">
                  <c:v>37207</c:v>
                </c:pt>
                <c:pt idx="152">
                  <c:v>30714</c:v>
                </c:pt>
                <c:pt idx="153">
                  <c:v>16990</c:v>
                </c:pt>
                <c:pt idx="154">
                  <c:v>16275</c:v>
                </c:pt>
                <c:pt idx="155">
                  <c:v>17496</c:v>
                </c:pt>
                <c:pt idx="156">
                  <c:v>17033</c:v>
                </c:pt>
                <c:pt idx="157">
                  <c:v>21349</c:v>
                </c:pt>
                <c:pt idx="158">
                  <c:v>28831</c:v>
                </c:pt>
                <c:pt idx="159">
                  <c:v>26196</c:v>
                </c:pt>
                <c:pt idx="160">
                  <c:v>14203</c:v>
                </c:pt>
                <c:pt idx="161">
                  <c:v>13946</c:v>
                </c:pt>
                <c:pt idx="162">
                  <c:v>14904</c:v>
                </c:pt>
                <c:pt idx="163">
                  <c:v>15215</c:v>
                </c:pt>
                <c:pt idx="164">
                  <c:v>20666</c:v>
                </c:pt>
                <c:pt idx="165">
                  <c:v>29531</c:v>
                </c:pt>
                <c:pt idx="166">
                  <c:v>26570</c:v>
                </c:pt>
                <c:pt idx="167">
                  <c:v>16602</c:v>
                </c:pt>
                <c:pt idx="168">
                  <c:v>20759</c:v>
                </c:pt>
                <c:pt idx="169">
                  <c:v>21596</c:v>
                </c:pt>
                <c:pt idx="170">
                  <c:v>24151</c:v>
                </c:pt>
                <c:pt idx="171">
                  <c:v>32034</c:v>
                </c:pt>
                <c:pt idx="172">
                  <c:v>46641</c:v>
                </c:pt>
                <c:pt idx="173">
                  <c:v>41003</c:v>
                </c:pt>
                <c:pt idx="174">
                  <c:v>23761</c:v>
                </c:pt>
                <c:pt idx="175">
                  <c:v>22855</c:v>
                </c:pt>
                <c:pt idx="176">
                  <c:v>24685</c:v>
                </c:pt>
                <c:pt idx="177">
                  <c:v>26119</c:v>
                </c:pt>
                <c:pt idx="178">
                  <c:v>34341</c:v>
                </c:pt>
                <c:pt idx="179">
                  <c:v>43689</c:v>
                </c:pt>
                <c:pt idx="180">
                  <c:v>37604</c:v>
                </c:pt>
                <c:pt idx="181">
                  <c:v>19910</c:v>
                </c:pt>
                <c:pt idx="182">
                  <c:v>25747</c:v>
                </c:pt>
                <c:pt idx="183">
                  <c:v>29603</c:v>
                </c:pt>
                <c:pt idx="184">
                  <c:v>35778</c:v>
                </c:pt>
                <c:pt idx="185">
                  <c:v>45528</c:v>
                </c:pt>
                <c:pt idx="186">
                  <c:v>64040</c:v>
                </c:pt>
                <c:pt idx="187">
                  <c:v>55939</c:v>
                </c:pt>
                <c:pt idx="188">
                  <c:v>30002</c:v>
                </c:pt>
                <c:pt idx="189">
                  <c:v>27133</c:v>
                </c:pt>
                <c:pt idx="190">
                  <c:v>30986</c:v>
                </c:pt>
                <c:pt idx="191">
                  <c:v>34662</c:v>
                </c:pt>
                <c:pt idx="192">
                  <c:v>46911</c:v>
                </c:pt>
                <c:pt idx="193">
                  <c:v>52027</c:v>
                </c:pt>
                <c:pt idx="194">
                  <c:v>26317</c:v>
                </c:pt>
                <c:pt idx="195">
                  <c:v>14946</c:v>
                </c:pt>
                <c:pt idx="196">
                  <c:v>14736</c:v>
                </c:pt>
                <c:pt idx="197">
                  <c:v>12380</c:v>
                </c:pt>
                <c:pt idx="198">
                  <c:v>9412</c:v>
                </c:pt>
                <c:pt idx="199">
                  <c:v>7144</c:v>
                </c:pt>
                <c:pt idx="200">
                  <c:v>4906</c:v>
                </c:pt>
                <c:pt idx="201">
                  <c:v>4378</c:v>
                </c:pt>
                <c:pt idx="202">
                  <c:v>3277</c:v>
                </c:pt>
                <c:pt idx="203">
                  <c:v>7104</c:v>
                </c:pt>
                <c:pt idx="204">
                  <c:v>7119</c:v>
                </c:pt>
                <c:pt idx="205">
                  <c:v>3922</c:v>
                </c:pt>
                <c:pt idx="206">
                  <c:v>4850</c:v>
                </c:pt>
                <c:pt idx="207">
                  <c:v>6023</c:v>
                </c:pt>
                <c:pt idx="208">
                  <c:v>4857</c:v>
                </c:pt>
                <c:pt idx="209">
                  <c:v>3431</c:v>
                </c:pt>
                <c:pt idx="210">
                  <c:v>3302</c:v>
                </c:pt>
                <c:pt idx="211">
                  <c:v>3136</c:v>
                </c:pt>
                <c:pt idx="212">
                  <c:v>2837</c:v>
                </c:pt>
                <c:pt idx="213">
                  <c:v>3269</c:v>
                </c:pt>
                <c:pt idx="214">
                  <c:v>3961</c:v>
                </c:pt>
                <c:pt idx="215">
                  <c:v>2790</c:v>
                </c:pt>
                <c:pt idx="216">
                  <c:v>1890</c:v>
                </c:pt>
                <c:pt idx="217">
                  <c:v>3039</c:v>
                </c:pt>
                <c:pt idx="218">
                  <c:v>3363</c:v>
                </c:pt>
                <c:pt idx="219">
                  <c:v>4655</c:v>
                </c:pt>
                <c:pt idx="220">
                  <c:v>6556</c:v>
                </c:pt>
                <c:pt idx="221">
                  <c:v>9670</c:v>
                </c:pt>
                <c:pt idx="222">
                  <c:v>9490</c:v>
                </c:pt>
                <c:pt idx="223">
                  <c:v>5755</c:v>
                </c:pt>
                <c:pt idx="224">
                  <c:v>8000</c:v>
                </c:pt>
                <c:pt idx="225">
                  <c:v>9175</c:v>
                </c:pt>
                <c:pt idx="226">
                  <c:v>10567</c:v>
                </c:pt>
                <c:pt idx="227">
                  <c:v>15407</c:v>
                </c:pt>
                <c:pt idx="228">
                  <c:v>23029</c:v>
                </c:pt>
                <c:pt idx="229">
                  <c:v>21824</c:v>
                </c:pt>
                <c:pt idx="230">
                  <c:v>12111</c:v>
                </c:pt>
                <c:pt idx="231">
                  <c:v>12451</c:v>
                </c:pt>
                <c:pt idx="232">
                  <c:v>12637</c:v>
                </c:pt>
                <c:pt idx="233">
                  <c:v>12955</c:v>
                </c:pt>
                <c:pt idx="234">
                  <c:v>17629</c:v>
                </c:pt>
                <c:pt idx="235">
                  <c:v>24502</c:v>
                </c:pt>
                <c:pt idx="236">
                  <c:v>21912</c:v>
                </c:pt>
                <c:pt idx="237">
                  <c:v>11050</c:v>
                </c:pt>
                <c:pt idx="238">
                  <c:v>9999</c:v>
                </c:pt>
                <c:pt idx="239">
                  <c:v>11523</c:v>
                </c:pt>
                <c:pt idx="240">
                  <c:v>12176</c:v>
                </c:pt>
                <c:pt idx="241">
                  <c:v>16145</c:v>
                </c:pt>
                <c:pt idx="242">
                  <c:v>24083</c:v>
                </c:pt>
                <c:pt idx="243">
                  <c:v>23770</c:v>
                </c:pt>
                <c:pt idx="244">
                  <c:v>12754</c:v>
                </c:pt>
                <c:pt idx="245">
                  <c:v>13020</c:v>
                </c:pt>
                <c:pt idx="246">
                  <c:v>13919</c:v>
                </c:pt>
                <c:pt idx="247">
                  <c:v>15988</c:v>
                </c:pt>
                <c:pt idx="248">
                  <c:v>24132</c:v>
                </c:pt>
                <c:pt idx="249">
                  <c:v>35175</c:v>
                </c:pt>
                <c:pt idx="250">
                  <c:v>33342</c:v>
                </c:pt>
                <c:pt idx="251">
                  <c:v>17239</c:v>
                </c:pt>
                <c:pt idx="252">
                  <c:v>17966</c:v>
                </c:pt>
                <c:pt idx="253">
                  <c:v>17376</c:v>
                </c:pt>
                <c:pt idx="254">
                  <c:v>19311</c:v>
                </c:pt>
                <c:pt idx="255">
                  <c:v>24214</c:v>
                </c:pt>
                <c:pt idx="256">
                  <c:v>35870</c:v>
                </c:pt>
                <c:pt idx="257">
                  <c:v>30929</c:v>
                </c:pt>
                <c:pt idx="258">
                  <c:v>16644</c:v>
                </c:pt>
                <c:pt idx="259">
                  <c:v>16356</c:v>
                </c:pt>
                <c:pt idx="260">
                  <c:v>17477</c:v>
                </c:pt>
                <c:pt idx="261">
                  <c:v>18964</c:v>
                </c:pt>
                <c:pt idx="262">
                  <c:v>26662</c:v>
                </c:pt>
                <c:pt idx="263">
                  <c:v>38059</c:v>
                </c:pt>
                <c:pt idx="264">
                  <c:v>31140</c:v>
                </c:pt>
                <c:pt idx="265">
                  <c:v>16830</c:v>
                </c:pt>
                <c:pt idx="266">
                  <c:v>17027</c:v>
                </c:pt>
                <c:pt idx="267">
                  <c:v>19202</c:v>
                </c:pt>
                <c:pt idx="268">
                  <c:v>21721</c:v>
                </c:pt>
                <c:pt idx="269">
                  <c:v>25018</c:v>
                </c:pt>
                <c:pt idx="270">
                  <c:v>35414</c:v>
                </c:pt>
                <c:pt idx="271">
                  <c:v>29688</c:v>
                </c:pt>
                <c:pt idx="272">
                  <c:v>16902</c:v>
                </c:pt>
                <c:pt idx="273">
                  <c:v>16423</c:v>
                </c:pt>
                <c:pt idx="274">
                  <c:v>16898</c:v>
                </c:pt>
                <c:pt idx="275">
                  <c:v>16972</c:v>
                </c:pt>
                <c:pt idx="276">
                  <c:v>20833</c:v>
                </c:pt>
                <c:pt idx="277">
                  <c:v>27292</c:v>
                </c:pt>
                <c:pt idx="278">
                  <c:v>21594</c:v>
                </c:pt>
                <c:pt idx="279">
                  <c:v>14266</c:v>
                </c:pt>
                <c:pt idx="280">
                  <c:v>13174</c:v>
                </c:pt>
                <c:pt idx="281">
                  <c:v>12299</c:v>
                </c:pt>
                <c:pt idx="282">
                  <c:v>12396</c:v>
                </c:pt>
                <c:pt idx="283">
                  <c:v>12223</c:v>
                </c:pt>
                <c:pt idx="284">
                  <c:v>6741</c:v>
                </c:pt>
                <c:pt idx="285">
                  <c:v>4467</c:v>
                </c:pt>
                <c:pt idx="286">
                  <c:v>3907</c:v>
                </c:pt>
                <c:pt idx="287">
                  <c:v>2856</c:v>
                </c:pt>
                <c:pt idx="288">
                  <c:v>2056</c:v>
                </c:pt>
                <c:pt idx="289">
                  <c:v>2032</c:v>
                </c:pt>
                <c:pt idx="290">
                  <c:v>2280</c:v>
                </c:pt>
                <c:pt idx="291">
                  <c:v>1605</c:v>
                </c:pt>
                <c:pt idx="292">
                  <c:v>1108</c:v>
                </c:pt>
                <c:pt idx="293">
                  <c:v>941</c:v>
                </c:pt>
                <c:pt idx="294">
                  <c:v>622</c:v>
                </c:pt>
                <c:pt idx="295">
                  <c:v>447</c:v>
                </c:pt>
                <c:pt idx="296">
                  <c:v>378</c:v>
                </c:pt>
                <c:pt idx="297">
                  <c:v>282</c:v>
                </c:pt>
                <c:pt idx="298">
                  <c:v>177</c:v>
                </c:pt>
                <c:pt idx="299">
                  <c:v>209</c:v>
                </c:pt>
                <c:pt idx="300">
                  <c:v>255</c:v>
                </c:pt>
                <c:pt idx="301">
                  <c:v>197</c:v>
                </c:pt>
                <c:pt idx="302">
                  <c:v>259</c:v>
                </c:pt>
                <c:pt idx="303">
                  <c:v>174</c:v>
                </c:pt>
                <c:pt idx="304">
                  <c:v>200</c:v>
                </c:pt>
                <c:pt idx="305">
                  <c:v>194</c:v>
                </c:pt>
                <c:pt idx="306">
                  <c:v>159</c:v>
                </c:pt>
                <c:pt idx="307">
                  <c:v>212</c:v>
                </c:pt>
                <c:pt idx="308">
                  <c:v>165</c:v>
                </c:pt>
                <c:pt idx="309">
                  <c:v>216</c:v>
                </c:pt>
                <c:pt idx="310">
                  <c:v>159</c:v>
                </c:pt>
                <c:pt idx="311">
                  <c:v>226</c:v>
                </c:pt>
                <c:pt idx="312">
                  <c:v>205</c:v>
                </c:pt>
                <c:pt idx="313">
                  <c:v>129</c:v>
                </c:pt>
                <c:pt idx="314">
                  <c:v>207</c:v>
                </c:pt>
                <c:pt idx="315">
                  <c:v>94</c:v>
                </c:pt>
                <c:pt idx="316">
                  <c:v>170</c:v>
                </c:pt>
                <c:pt idx="317">
                  <c:v>104</c:v>
                </c:pt>
                <c:pt idx="318">
                  <c:v>98</c:v>
                </c:pt>
                <c:pt idx="319">
                  <c:v>79</c:v>
                </c:pt>
                <c:pt idx="320">
                  <c:v>16</c:v>
                </c:pt>
                <c:pt idx="321">
                  <c:v>0</c:v>
                </c:pt>
                <c:pt idx="322">
                  <c:v>0</c:v>
                </c:pt>
                <c:pt idx="323">
                  <c:v>0</c:v>
                </c:pt>
                <c:pt idx="324">
                  <c:v>0</c:v>
                </c:pt>
                <c:pt idx="325">
                  <c:v>0</c:v>
                </c:pt>
                <c:pt idx="326">
                  <c:v>0</c:v>
                </c:pt>
                <c:pt idx="327">
                  <c:v>0</c:v>
                </c:pt>
                <c:pt idx="328">
                  <c:v>0</c:v>
                </c:pt>
                <c:pt idx="329">
                  <c:v>0</c:v>
                </c:pt>
                <c:pt idx="330">
                  <c:v>137</c:v>
                </c:pt>
                <c:pt idx="331">
                  <c:v>259</c:v>
                </c:pt>
                <c:pt idx="332">
                  <c:v>278</c:v>
                </c:pt>
                <c:pt idx="333">
                  <c:v>340</c:v>
                </c:pt>
                <c:pt idx="334">
                  <c:v>277</c:v>
                </c:pt>
                <c:pt idx="335">
                  <c:v>314</c:v>
                </c:pt>
                <c:pt idx="336">
                  <c:v>316</c:v>
                </c:pt>
                <c:pt idx="337">
                  <c:v>361</c:v>
                </c:pt>
                <c:pt idx="338">
                  <c:v>307</c:v>
                </c:pt>
                <c:pt idx="339">
                  <c:v>443</c:v>
                </c:pt>
                <c:pt idx="340">
                  <c:v>466</c:v>
                </c:pt>
                <c:pt idx="341">
                  <c:v>381</c:v>
                </c:pt>
                <c:pt idx="342">
                  <c:v>327</c:v>
                </c:pt>
                <c:pt idx="343">
                  <c:v>367</c:v>
                </c:pt>
                <c:pt idx="344">
                  <c:v>238</c:v>
                </c:pt>
                <c:pt idx="345">
                  <c:v>143</c:v>
                </c:pt>
                <c:pt idx="346">
                  <c:v>135</c:v>
                </c:pt>
                <c:pt idx="347">
                  <c:v>120</c:v>
                </c:pt>
                <c:pt idx="348">
                  <c:v>60</c:v>
                </c:pt>
                <c:pt idx="349">
                  <c:v>54</c:v>
                </c:pt>
                <c:pt idx="350">
                  <c:v>16</c:v>
                </c:pt>
                <c:pt idx="351">
                  <c:v>0</c:v>
                </c:pt>
                <c:pt idx="352">
                  <c:v>0</c:v>
                </c:pt>
                <c:pt idx="353">
                  <c:v>0</c:v>
                </c:pt>
                <c:pt idx="354">
                  <c:v>0</c:v>
                </c:pt>
                <c:pt idx="355">
                  <c:v>0</c:v>
                </c:pt>
                <c:pt idx="356">
                  <c:v>0</c:v>
                </c:pt>
                <c:pt idx="357">
                  <c:v>1015</c:v>
                </c:pt>
                <c:pt idx="358">
                  <c:v>1415</c:v>
                </c:pt>
                <c:pt idx="359">
                  <c:v>1467</c:v>
                </c:pt>
                <c:pt idx="360">
                  <c:v>2189</c:v>
                </c:pt>
                <c:pt idx="361">
                  <c:v>3137</c:v>
                </c:pt>
                <c:pt idx="362">
                  <c:v>2663</c:v>
                </c:pt>
                <c:pt idx="363">
                  <c:v>2097</c:v>
                </c:pt>
                <c:pt idx="364">
                  <c:v>2408</c:v>
                </c:pt>
                <c:pt idx="365">
                  <c:v>2375</c:v>
                </c:pt>
                <c:pt idx="366">
                  <c:v>2177</c:v>
                </c:pt>
                <c:pt idx="367">
                  <c:v>2624</c:v>
                </c:pt>
                <c:pt idx="368">
                  <c:v>4231</c:v>
                </c:pt>
                <c:pt idx="369">
                  <c:v>3709</c:v>
                </c:pt>
                <c:pt idx="370">
                  <c:v>2667</c:v>
                </c:pt>
                <c:pt idx="371">
                  <c:v>3928</c:v>
                </c:pt>
                <c:pt idx="372">
                  <c:v>4322</c:v>
                </c:pt>
                <c:pt idx="373">
                  <c:v>4780</c:v>
                </c:pt>
                <c:pt idx="374">
                  <c:v>6608</c:v>
                </c:pt>
                <c:pt idx="375">
                  <c:v>9555</c:v>
                </c:pt>
                <c:pt idx="376">
                  <c:v>8549</c:v>
                </c:pt>
                <c:pt idx="377">
                  <c:v>6042</c:v>
                </c:pt>
                <c:pt idx="378">
                  <c:v>6367</c:v>
                </c:pt>
                <c:pt idx="379">
                  <c:v>7451</c:v>
                </c:pt>
                <c:pt idx="380">
                  <c:v>8237</c:v>
                </c:pt>
                <c:pt idx="381">
                  <c:v>9944</c:v>
                </c:pt>
                <c:pt idx="382">
                  <c:v>11363</c:v>
                </c:pt>
                <c:pt idx="383">
                  <c:v>10435</c:v>
                </c:pt>
                <c:pt idx="384">
                  <c:v>6837</c:v>
                </c:pt>
                <c:pt idx="385">
                  <c:v>6886</c:v>
                </c:pt>
                <c:pt idx="386">
                  <c:v>6688</c:v>
                </c:pt>
                <c:pt idx="387">
                  <c:v>6191</c:v>
                </c:pt>
                <c:pt idx="388">
                  <c:v>7404</c:v>
                </c:pt>
                <c:pt idx="389">
                  <c:v>10806</c:v>
                </c:pt>
                <c:pt idx="390">
                  <c:v>10200</c:v>
                </c:pt>
                <c:pt idx="391">
                  <c:v>5125</c:v>
                </c:pt>
                <c:pt idx="392">
                  <c:v>5894</c:v>
                </c:pt>
                <c:pt idx="393">
                  <c:v>5670</c:v>
                </c:pt>
                <c:pt idx="394">
                  <c:v>6602</c:v>
                </c:pt>
                <c:pt idx="395">
                  <c:v>8818</c:v>
                </c:pt>
                <c:pt idx="396">
                  <c:v>13087</c:v>
                </c:pt>
                <c:pt idx="397">
                  <c:v>11217</c:v>
                </c:pt>
                <c:pt idx="398">
                  <c:v>6514</c:v>
                </c:pt>
                <c:pt idx="399">
                  <c:v>5967</c:v>
                </c:pt>
                <c:pt idx="400">
                  <c:v>6554</c:v>
                </c:pt>
                <c:pt idx="401">
                  <c:v>7768</c:v>
                </c:pt>
                <c:pt idx="402">
                  <c:v>10740</c:v>
                </c:pt>
                <c:pt idx="403">
                  <c:v>22330</c:v>
                </c:pt>
                <c:pt idx="404">
                  <c:v>20226</c:v>
                </c:pt>
                <c:pt idx="405">
                  <c:v>12669</c:v>
                </c:pt>
                <c:pt idx="406">
                  <c:v>12586</c:v>
                </c:pt>
                <c:pt idx="407">
                  <c:v>13442</c:v>
                </c:pt>
                <c:pt idx="408">
                  <c:v>15556</c:v>
                </c:pt>
                <c:pt idx="409">
                  <c:v>21917</c:v>
                </c:pt>
                <c:pt idx="410">
                  <c:v>34940</c:v>
                </c:pt>
                <c:pt idx="411">
                  <c:v>28537</c:v>
                </c:pt>
                <c:pt idx="412">
                  <c:v>16313</c:v>
                </c:pt>
                <c:pt idx="413">
                  <c:v>16607</c:v>
                </c:pt>
                <c:pt idx="414">
                  <c:v>16611</c:v>
                </c:pt>
                <c:pt idx="415">
                  <c:v>20171</c:v>
                </c:pt>
                <c:pt idx="416">
                  <c:v>33331</c:v>
                </c:pt>
                <c:pt idx="417">
                  <c:v>45610</c:v>
                </c:pt>
                <c:pt idx="418">
                  <c:v>34744</c:v>
                </c:pt>
                <c:pt idx="419">
                  <c:v>19670</c:v>
                </c:pt>
                <c:pt idx="420">
                  <c:v>19098</c:v>
                </c:pt>
                <c:pt idx="421">
                  <c:v>21417</c:v>
                </c:pt>
                <c:pt idx="422">
                  <c:v>22857</c:v>
                </c:pt>
                <c:pt idx="423">
                  <c:v>31477</c:v>
                </c:pt>
                <c:pt idx="424">
                  <c:v>44797</c:v>
                </c:pt>
                <c:pt idx="425">
                  <c:v>37548</c:v>
                </c:pt>
                <c:pt idx="426">
                  <c:v>22539</c:v>
                </c:pt>
                <c:pt idx="427">
                  <c:v>23613</c:v>
                </c:pt>
                <c:pt idx="428">
                  <c:v>24271</c:v>
                </c:pt>
                <c:pt idx="429">
                  <c:v>23146</c:v>
                </c:pt>
                <c:pt idx="430">
                  <c:v>29573</c:v>
                </c:pt>
                <c:pt idx="431">
                  <c:v>42959</c:v>
                </c:pt>
                <c:pt idx="432">
                  <c:v>36134</c:v>
                </c:pt>
                <c:pt idx="433">
                  <c:v>21683</c:v>
                </c:pt>
                <c:pt idx="434">
                  <c:v>21058</c:v>
                </c:pt>
                <c:pt idx="435">
                  <c:v>25194</c:v>
                </c:pt>
                <c:pt idx="436">
                  <c:v>24233</c:v>
                </c:pt>
                <c:pt idx="437">
                  <c:v>31787</c:v>
                </c:pt>
                <c:pt idx="438">
                  <c:v>46173</c:v>
                </c:pt>
                <c:pt idx="439">
                  <c:v>37365</c:v>
                </c:pt>
                <c:pt idx="440">
                  <c:v>24689</c:v>
                </c:pt>
                <c:pt idx="441">
                  <c:v>27212</c:v>
                </c:pt>
                <c:pt idx="442">
                  <c:v>28816</c:v>
                </c:pt>
                <c:pt idx="443">
                  <c:v>31215</c:v>
                </c:pt>
                <c:pt idx="444">
                  <c:v>39319</c:v>
                </c:pt>
                <c:pt idx="445">
                  <c:v>58852</c:v>
                </c:pt>
                <c:pt idx="446">
                  <c:v>58045</c:v>
                </c:pt>
                <c:pt idx="447">
                  <c:v>42852</c:v>
                </c:pt>
                <c:pt idx="448">
                  <c:v>28737</c:v>
                </c:pt>
                <c:pt idx="449">
                  <c:v>28036</c:v>
                </c:pt>
                <c:pt idx="450">
                  <c:v>29271</c:v>
                </c:pt>
                <c:pt idx="451">
                  <c:v>35951</c:v>
                </c:pt>
                <c:pt idx="452">
                  <c:v>56204</c:v>
                </c:pt>
                <c:pt idx="453">
                  <c:v>45928</c:v>
                </c:pt>
                <c:pt idx="454">
                  <c:v>24306</c:v>
                </c:pt>
                <c:pt idx="455">
                  <c:v>24854</c:v>
                </c:pt>
                <c:pt idx="456">
                  <c:v>26799</c:v>
                </c:pt>
                <c:pt idx="457">
                  <c:v>28125</c:v>
                </c:pt>
                <c:pt idx="458">
                  <c:v>37453</c:v>
                </c:pt>
                <c:pt idx="459">
                  <c:v>57986</c:v>
                </c:pt>
                <c:pt idx="460">
                  <c:v>49480</c:v>
                </c:pt>
                <c:pt idx="461">
                  <c:v>15839</c:v>
                </c:pt>
                <c:pt idx="462">
                  <c:v>11491</c:v>
                </c:pt>
                <c:pt idx="463">
                  <c:v>9374</c:v>
                </c:pt>
                <c:pt idx="464">
                  <c:v>8143</c:v>
                </c:pt>
                <c:pt idx="465">
                  <c:v>8025</c:v>
                </c:pt>
                <c:pt idx="466">
                  <c:v>6606</c:v>
                </c:pt>
                <c:pt idx="467">
                  <c:v>1901</c:v>
                </c:pt>
                <c:pt idx="468">
                  <c:v>3310</c:v>
                </c:pt>
                <c:pt idx="469">
                  <c:v>14292</c:v>
                </c:pt>
                <c:pt idx="470">
                  <c:v>19290</c:v>
                </c:pt>
                <c:pt idx="471">
                  <c:v>23609</c:v>
                </c:pt>
                <c:pt idx="472">
                  <c:v>34321</c:v>
                </c:pt>
                <c:pt idx="473">
                  <c:v>53655</c:v>
                </c:pt>
                <c:pt idx="474">
                  <c:v>44838</c:v>
                </c:pt>
                <c:pt idx="475">
                  <c:v>30460</c:v>
                </c:pt>
                <c:pt idx="476">
                  <c:v>28634</c:v>
                </c:pt>
                <c:pt idx="477">
                  <c:v>33970</c:v>
                </c:pt>
                <c:pt idx="478">
                  <c:v>33287</c:v>
                </c:pt>
                <c:pt idx="479">
                  <c:v>52323</c:v>
                </c:pt>
                <c:pt idx="480">
                  <c:v>63216</c:v>
                </c:pt>
                <c:pt idx="481">
                  <c:v>56888</c:v>
                </c:pt>
                <c:pt idx="482">
                  <c:v>29714</c:v>
                </c:pt>
                <c:pt idx="483">
                  <c:v>29474</c:v>
                </c:pt>
                <c:pt idx="484">
                  <c:v>30357</c:v>
                </c:pt>
                <c:pt idx="485">
                  <c:v>30625</c:v>
                </c:pt>
                <c:pt idx="486">
                  <c:v>41744</c:v>
                </c:pt>
                <c:pt idx="487">
                  <c:v>58490</c:v>
                </c:pt>
                <c:pt idx="488">
                  <c:v>46595</c:v>
                </c:pt>
                <c:pt idx="489">
                  <c:v>28971</c:v>
                </c:pt>
                <c:pt idx="490">
                  <c:v>29967</c:v>
                </c:pt>
                <c:pt idx="491">
                  <c:v>29951</c:v>
                </c:pt>
                <c:pt idx="492">
                  <c:v>30981</c:v>
                </c:pt>
                <c:pt idx="493">
                  <c:v>43210</c:v>
                </c:pt>
                <c:pt idx="494">
                  <c:v>49438</c:v>
                </c:pt>
                <c:pt idx="495">
                  <c:v>35917</c:v>
                </c:pt>
                <c:pt idx="496">
                  <c:v>23856</c:v>
                </c:pt>
                <c:pt idx="497">
                  <c:v>22761</c:v>
                </c:pt>
                <c:pt idx="498">
                  <c:v>20816</c:v>
                </c:pt>
                <c:pt idx="499">
                  <c:v>12003</c:v>
                </c:pt>
                <c:pt idx="500">
                  <c:v>11545</c:v>
                </c:pt>
                <c:pt idx="501">
                  <c:v>9817</c:v>
                </c:pt>
                <c:pt idx="502">
                  <c:v>4578</c:v>
                </c:pt>
                <c:pt idx="503">
                  <c:v>2061</c:v>
                </c:pt>
                <c:pt idx="504">
                  <c:v>895</c:v>
                </c:pt>
                <c:pt idx="505">
                  <c:v>34</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1126</c:v>
                </c:pt>
                <c:pt idx="540">
                  <c:v>1854</c:v>
                </c:pt>
                <c:pt idx="541">
                  <c:v>3073</c:v>
                </c:pt>
                <c:pt idx="542">
                  <c:v>4318</c:v>
                </c:pt>
                <c:pt idx="543">
                  <c:v>5949</c:v>
                </c:pt>
                <c:pt idx="544">
                  <c:v>5010</c:v>
                </c:pt>
                <c:pt idx="545">
                  <c:v>3407</c:v>
                </c:pt>
                <c:pt idx="546">
                  <c:v>4947</c:v>
                </c:pt>
                <c:pt idx="547">
                  <c:v>5817</c:v>
                </c:pt>
                <c:pt idx="548">
                  <c:v>6833</c:v>
                </c:pt>
                <c:pt idx="549">
                  <c:v>11027</c:v>
                </c:pt>
                <c:pt idx="550">
                  <c:v>13972</c:v>
                </c:pt>
                <c:pt idx="551">
                  <c:v>11715</c:v>
                </c:pt>
                <c:pt idx="552">
                  <c:v>8104</c:v>
                </c:pt>
                <c:pt idx="553">
                  <c:v>9386</c:v>
                </c:pt>
                <c:pt idx="554">
                  <c:v>7116</c:v>
                </c:pt>
                <c:pt idx="555">
                  <c:v>6204</c:v>
                </c:pt>
                <c:pt idx="556">
                  <c:v>7412</c:v>
                </c:pt>
                <c:pt idx="557">
                  <c:v>7450</c:v>
                </c:pt>
                <c:pt idx="558">
                  <c:v>5173</c:v>
                </c:pt>
                <c:pt idx="559">
                  <c:v>4662</c:v>
                </c:pt>
                <c:pt idx="560">
                  <c:v>4587</c:v>
                </c:pt>
                <c:pt idx="561">
                  <c:v>4954</c:v>
                </c:pt>
                <c:pt idx="562">
                  <c:v>6583</c:v>
                </c:pt>
                <c:pt idx="563">
                  <c:v>12581</c:v>
                </c:pt>
                <c:pt idx="564">
                  <c:v>7045</c:v>
                </c:pt>
                <c:pt idx="565">
                  <c:v>4856</c:v>
                </c:pt>
                <c:pt idx="566">
                  <c:v>4038</c:v>
                </c:pt>
                <c:pt idx="567">
                  <c:v>4325</c:v>
                </c:pt>
                <c:pt idx="568">
                  <c:v>4292</c:v>
                </c:pt>
                <c:pt idx="569">
                  <c:v>7390</c:v>
                </c:pt>
                <c:pt idx="570">
                  <c:v>8488</c:v>
                </c:pt>
                <c:pt idx="571">
                  <c:v>4145</c:v>
                </c:pt>
                <c:pt idx="572">
                  <c:v>3828</c:v>
                </c:pt>
                <c:pt idx="573">
                  <c:v>3555</c:v>
                </c:pt>
                <c:pt idx="574">
                  <c:v>3503</c:v>
                </c:pt>
                <c:pt idx="575">
                  <c:v>3128</c:v>
                </c:pt>
                <c:pt idx="576">
                  <c:v>3276</c:v>
                </c:pt>
                <c:pt idx="577">
                  <c:v>3758</c:v>
                </c:pt>
                <c:pt idx="578">
                  <c:v>4079</c:v>
                </c:pt>
                <c:pt idx="579">
                  <c:v>3580</c:v>
                </c:pt>
                <c:pt idx="580">
                  <c:v>3159</c:v>
                </c:pt>
                <c:pt idx="581">
                  <c:v>1478</c:v>
                </c:pt>
                <c:pt idx="582">
                  <c:v>2289</c:v>
                </c:pt>
                <c:pt idx="583">
                  <c:v>2806</c:v>
                </c:pt>
                <c:pt idx="584">
                  <c:v>3229</c:v>
                </c:pt>
                <c:pt idx="585">
                  <c:v>3520</c:v>
                </c:pt>
                <c:pt idx="586">
                  <c:v>3499</c:v>
                </c:pt>
                <c:pt idx="587">
                  <c:v>3196</c:v>
                </c:pt>
                <c:pt idx="588">
                  <c:v>1746</c:v>
                </c:pt>
                <c:pt idx="589">
                  <c:v>1231</c:v>
                </c:pt>
                <c:pt idx="590">
                  <c:v>694</c:v>
                </c:pt>
                <c:pt idx="591">
                  <c:v>694</c:v>
                </c:pt>
                <c:pt idx="592">
                  <c:v>391</c:v>
                </c:pt>
                <c:pt idx="593">
                  <c:v>245</c:v>
                </c:pt>
                <c:pt idx="594">
                  <c:v>80</c:v>
                </c:pt>
                <c:pt idx="595">
                  <c:v>0</c:v>
                </c:pt>
                <c:pt idx="596">
                  <c:v>0</c:v>
                </c:pt>
                <c:pt idx="597">
                  <c:v>0</c:v>
                </c:pt>
                <c:pt idx="598">
                  <c:v>0</c:v>
                </c:pt>
                <c:pt idx="599">
                  <c:v>0</c:v>
                </c:pt>
                <c:pt idx="600">
                  <c:v>0</c:v>
                </c:pt>
                <c:pt idx="601">
                  <c:v>339</c:v>
                </c:pt>
                <c:pt idx="602">
                  <c:v>1410</c:v>
                </c:pt>
                <c:pt idx="603">
                  <c:v>1904</c:v>
                </c:pt>
                <c:pt idx="604">
                  <c:v>2402</c:v>
                </c:pt>
                <c:pt idx="605">
                  <c:v>3010</c:v>
                </c:pt>
                <c:pt idx="606">
                  <c:v>3870</c:v>
                </c:pt>
                <c:pt idx="607">
                  <c:v>3939</c:v>
                </c:pt>
                <c:pt idx="608">
                  <c:v>6338</c:v>
                </c:pt>
                <c:pt idx="609">
                  <c:v>3862</c:v>
                </c:pt>
                <c:pt idx="610">
                  <c:v>3363</c:v>
                </c:pt>
                <c:pt idx="611">
                  <c:v>3026</c:v>
                </c:pt>
                <c:pt idx="612">
                  <c:v>3534</c:v>
                </c:pt>
                <c:pt idx="613">
                  <c:v>3796</c:v>
                </c:pt>
                <c:pt idx="614">
                  <c:v>3397</c:v>
                </c:pt>
                <c:pt idx="615">
                  <c:v>2731</c:v>
                </c:pt>
                <c:pt idx="616">
                  <c:v>2375</c:v>
                </c:pt>
                <c:pt idx="617">
                  <c:v>2539</c:v>
                </c:pt>
                <c:pt idx="618">
                  <c:v>2418</c:v>
                </c:pt>
                <c:pt idx="619">
                  <c:v>2955</c:v>
                </c:pt>
                <c:pt idx="620">
                  <c:v>3494</c:v>
                </c:pt>
                <c:pt idx="621">
                  <c:v>2697</c:v>
                </c:pt>
                <c:pt idx="622">
                  <c:v>2193</c:v>
                </c:pt>
                <c:pt idx="623">
                  <c:v>1154</c:v>
                </c:pt>
                <c:pt idx="624">
                  <c:v>898</c:v>
                </c:pt>
                <c:pt idx="625">
                  <c:v>661</c:v>
                </c:pt>
                <c:pt idx="626">
                  <c:v>763</c:v>
                </c:pt>
                <c:pt idx="627">
                  <c:v>470</c:v>
                </c:pt>
                <c:pt idx="628">
                  <c:v>201</c:v>
                </c:pt>
                <c:pt idx="629">
                  <c:v>40</c:v>
                </c:pt>
                <c:pt idx="630">
                  <c:v>449</c:v>
                </c:pt>
                <c:pt idx="631">
                  <c:v>3172</c:v>
                </c:pt>
                <c:pt idx="632">
                  <c:v>3335</c:v>
                </c:pt>
                <c:pt idx="633">
                  <c:v>4721</c:v>
                </c:pt>
                <c:pt idx="634">
                  <c:v>5561</c:v>
                </c:pt>
                <c:pt idx="635">
                  <c:v>4955</c:v>
                </c:pt>
                <c:pt idx="636">
                  <c:v>3856</c:v>
                </c:pt>
                <c:pt idx="637">
                  <c:v>4180</c:v>
                </c:pt>
                <c:pt idx="638">
                  <c:v>4143</c:v>
                </c:pt>
                <c:pt idx="639">
                  <c:v>4614</c:v>
                </c:pt>
                <c:pt idx="640">
                  <c:v>5800</c:v>
                </c:pt>
                <c:pt idx="641">
                  <c:v>6795</c:v>
                </c:pt>
                <c:pt idx="642">
                  <c:v>5956</c:v>
                </c:pt>
                <c:pt idx="643">
                  <c:v>4835</c:v>
                </c:pt>
                <c:pt idx="644">
                  <c:v>5407</c:v>
                </c:pt>
                <c:pt idx="645">
                  <c:v>6164</c:v>
                </c:pt>
                <c:pt idx="646">
                  <c:v>6091</c:v>
                </c:pt>
                <c:pt idx="647">
                  <c:v>8056</c:v>
                </c:pt>
                <c:pt idx="648">
                  <c:v>9074</c:v>
                </c:pt>
                <c:pt idx="649">
                  <c:v>7820</c:v>
                </c:pt>
                <c:pt idx="650">
                  <c:v>6789</c:v>
                </c:pt>
                <c:pt idx="651">
                  <c:v>7229</c:v>
                </c:pt>
                <c:pt idx="652">
                  <c:v>7025</c:v>
                </c:pt>
                <c:pt idx="653">
                  <c:v>7572</c:v>
                </c:pt>
                <c:pt idx="654">
                  <c:v>10386</c:v>
                </c:pt>
                <c:pt idx="655">
                  <c:v>12308</c:v>
                </c:pt>
                <c:pt idx="656">
                  <c:v>10258</c:v>
                </c:pt>
                <c:pt idx="657">
                  <c:v>9353</c:v>
                </c:pt>
                <c:pt idx="658">
                  <c:v>19173</c:v>
                </c:pt>
                <c:pt idx="659">
                  <c:v>24364</c:v>
                </c:pt>
                <c:pt idx="660">
                  <c:v>29827</c:v>
                </c:pt>
                <c:pt idx="661">
                  <c:v>34707</c:v>
                </c:pt>
                <c:pt idx="662">
                  <c:v>40813</c:v>
                </c:pt>
                <c:pt idx="663">
                  <c:v>45380</c:v>
                </c:pt>
                <c:pt idx="664">
                  <c:v>40537</c:v>
                </c:pt>
                <c:pt idx="665">
                  <c:v>34656</c:v>
                </c:pt>
                <c:pt idx="666">
                  <c:v>35247</c:v>
                </c:pt>
                <c:pt idx="667">
                  <c:v>34941</c:v>
                </c:pt>
                <c:pt idx="668">
                  <c:v>43575</c:v>
                </c:pt>
                <c:pt idx="669">
                  <c:v>53384</c:v>
                </c:pt>
                <c:pt idx="670">
                  <c:v>49148</c:v>
                </c:pt>
                <c:pt idx="671">
                  <c:v>50602</c:v>
                </c:pt>
                <c:pt idx="672">
                  <c:v>38377</c:v>
                </c:pt>
                <c:pt idx="673">
                  <c:v>33772</c:v>
                </c:pt>
                <c:pt idx="674">
                  <c:v>35189</c:v>
                </c:pt>
                <c:pt idx="675">
                  <c:v>39113</c:v>
                </c:pt>
                <c:pt idx="676">
                  <c:v>50060</c:v>
                </c:pt>
                <c:pt idx="677">
                  <c:v>33192</c:v>
                </c:pt>
                <c:pt idx="678">
                  <c:v>20944</c:v>
                </c:pt>
                <c:pt idx="679">
                  <c:v>27484</c:v>
                </c:pt>
                <c:pt idx="680">
                  <c:v>27578</c:v>
                </c:pt>
                <c:pt idx="681">
                  <c:v>29524</c:v>
                </c:pt>
                <c:pt idx="682">
                  <c:v>40778</c:v>
                </c:pt>
                <c:pt idx="683">
                  <c:v>51772</c:v>
                </c:pt>
                <c:pt idx="684">
                  <c:v>39828</c:v>
                </c:pt>
                <c:pt idx="685">
                  <c:v>28569</c:v>
                </c:pt>
                <c:pt idx="686">
                  <c:v>29476</c:v>
                </c:pt>
                <c:pt idx="687">
                  <c:v>29757</c:v>
                </c:pt>
                <c:pt idx="688">
                  <c:v>31370</c:v>
                </c:pt>
                <c:pt idx="689">
                  <c:v>43369</c:v>
                </c:pt>
                <c:pt idx="690">
                  <c:v>55084</c:v>
                </c:pt>
                <c:pt idx="691">
                  <c:v>53181</c:v>
                </c:pt>
                <c:pt idx="692">
                  <c:v>41985</c:v>
                </c:pt>
                <c:pt idx="693">
                  <c:v>31214</c:v>
                </c:pt>
                <c:pt idx="694">
                  <c:v>31537</c:v>
                </c:pt>
                <c:pt idx="695">
                  <c:v>30232</c:v>
                </c:pt>
                <c:pt idx="696">
                  <c:v>39325</c:v>
                </c:pt>
                <c:pt idx="697">
                  <c:v>50224</c:v>
                </c:pt>
                <c:pt idx="698">
                  <c:v>41341</c:v>
                </c:pt>
                <c:pt idx="699">
                  <c:v>29589</c:v>
                </c:pt>
                <c:pt idx="700">
                  <c:v>28758</c:v>
                </c:pt>
                <c:pt idx="701">
                  <c:v>28508</c:v>
                </c:pt>
                <c:pt idx="702">
                  <c:v>35305</c:v>
                </c:pt>
                <c:pt idx="703">
                  <c:v>41947</c:v>
                </c:pt>
                <c:pt idx="704">
                  <c:v>55790</c:v>
                </c:pt>
                <c:pt idx="705">
                  <c:v>44940</c:v>
                </c:pt>
                <c:pt idx="706">
                  <c:v>35823</c:v>
                </c:pt>
                <c:pt idx="707">
                  <c:v>33901</c:v>
                </c:pt>
                <c:pt idx="708">
                  <c:v>35661</c:v>
                </c:pt>
                <c:pt idx="709">
                  <c:v>39167</c:v>
                </c:pt>
                <c:pt idx="710">
                  <c:v>53405</c:v>
                </c:pt>
                <c:pt idx="711">
                  <c:v>71068</c:v>
                </c:pt>
                <c:pt idx="712">
                  <c:v>63549</c:v>
                </c:pt>
                <c:pt idx="713">
                  <c:v>37315</c:v>
                </c:pt>
                <c:pt idx="714">
                  <c:v>39050</c:v>
                </c:pt>
                <c:pt idx="715">
                  <c:v>40995</c:v>
                </c:pt>
                <c:pt idx="716">
                  <c:v>45664</c:v>
                </c:pt>
                <c:pt idx="717">
                  <c:v>65043</c:v>
                </c:pt>
                <c:pt idx="718">
                  <c:v>92705</c:v>
                </c:pt>
                <c:pt idx="719">
                  <c:v>91896</c:v>
                </c:pt>
                <c:pt idx="720">
                  <c:v>66450</c:v>
                </c:pt>
                <c:pt idx="721">
                  <c:v>46543</c:v>
                </c:pt>
                <c:pt idx="722">
                  <c:v>46288</c:v>
                </c:pt>
                <c:pt idx="723">
                  <c:v>49454</c:v>
                </c:pt>
                <c:pt idx="724">
                  <c:v>61928</c:v>
                </c:pt>
                <c:pt idx="725">
                  <c:v>83480</c:v>
                </c:pt>
                <c:pt idx="726">
                  <c:v>67337</c:v>
                </c:pt>
                <c:pt idx="727">
                  <c:v>40168</c:v>
                </c:pt>
                <c:pt idx="728">
                  <c:v>39813</c:v>
                </c:pt>
                <c:pt idx="729">
                  <c:v>44034</c:v>
                </c:pt>
                <c:pt idx="730">
                  <c:v>44223</c:v>
                </c:pt>
                <c:pt idx="731">
                  <c:v>58660</c:v>
                </c:pt>
                <c:pt idx="732">
                  <c:v>78411</c:v>
                </c:pt>
                <c:pt idx="733">
                  <c:v>69100</c:v>
                </c:pt>
                <c:pt idx="734">
                  <c:v>40212</c:v>
                </c:pt>
                <c:pt idx="735">
                  <c:v>41170</c:v>
                </c:pt>
                <c:pt idx="736">
                  <c:v>47783</c:v>
                </c:pt>
                <c:pt idx="737">
                  <c:v>48526</c:v>
                </c:pt>
                <c:pt idx="738">
                  <c:v>69152</c:v>
                </c:pt>
                <c:pt idx="739">
                  <c:v>78906</c:v>
                </c:pt>
                <c:pt idx="740">
                  <c:v>62008</c:v>
                </c:pt>
                <c:pt idx="741">
                  <c:v>44121</c:v>
                </c:pt>
                <c:pt idx="742">
                  <c:v>48240</c:v>
                </c:pt>
                <c:pt idx="743">
                  <c:v>48862</c:v>
                </c:pt>
                <c:pt idx="744">
                  <c:v>51019</c:v>
                </c:pt>
                <c:pt idx="745">
                  <c:v>66916</c:v>
                </c:pt>
                <c:pt idx="746">
                  <c:v>90322</c:v>
                </c:pt>
                <c:pt idx="747">
                  <c:v>77189</c:v>
                </c:pt>
                <c:pt idx="748">
                  <c:v>47166</c:v>
                </c:pt>
                <c:pt idx="749">
                  <c:v>53949</c:v>
                </c:pt>
                <c:pt idx="750">
                  <c:v>51415</c:v>
                </c:pt>
                <c:pt idx="751">
                  <c:v>52389</c:v>
                </c:pt>
                <c:pt idx="752">
                  <c:v>69129</c:v>
                </c:pt>
                <c:pt idx="753">
                  <c:v>101126</c:v>
                </c:pt>
                <c:pt idx="754">
                  <c:v>81471</c:v>
                </c:pt>
                <c:pt idx="755">
                  <c:v>47964</c:v>
                </c:pt>
                <c:pt idx="756">
                  <c:v>49844</c:v>
                </c:pt>
                <c:pt idx="757">
                  <c:v>57009</c:v>
                </c:pt>
                <c:pt idx="758">
                  <c:v>57116</c:v>
                </c:pt>
                <c:pt idx="759">
                  <c:v>66162</c:v>
                </c:pt>
                <c:pt idx="760">
                  <c:v>90055</c:v>
                </c:pt>
                <c:pt idx="761">
                  <c:v>97568</c:v>
                </c:pt>
                <c:pt idx="762">
                  <c:v>73579</c:v>
                </c:pt>
                <c:pt idx="763">
                  <c:v>44398</c:v>
                </c:pt>
                <c:pt idx="764">
                  <c:v>45642</c:v>
                </c:pt>
                <c:pt idx="765">
                  <c:v>48248</c:v>
                </c:pt>
                <c:pt idx="766">
                  <c:v>61853</c:v>
                </c:pt>
                <c:pt idx="767">
                  <c:v>87615</c:v>
                </c:pt>
                <c:pt idx="768">
                  <c:v>72699</c:v>
                </c:pt>
                <c:pt idx="769">
                  <c:v>45007</c:v>
                </c:pt>
                <c:pt idx="770">
                  <c:v>50532</c:v>
                </c:pt>
                <c:pt idx="771">
                  <c:v>54117</c:v>
                </c:pt>
                <c:pt idx="772">
                  <c:v>56422</c:v>
                </c:pt>
                <c:pt idx="773">
                  <c:v>66638</c:v>
                </c:pt>
                <c:pt idx="774">
                  <c:v>89652</c:v>
                </c:pt>
                <c:pt idx="775">
                  <c:v>86121</c:v>
                </c:pt>
                <c:pt idx="776">
                  <c:v>43864</c:v>
                </c:pt>
                <c:pt idx="777">
                  <c:v>45945</c:v>
                </c:pt>
                <c:pt idx="778">
                  <c:v>53160</c:v>
                </c:pt>
                <c:pt idx="779">
                  <c:v>53300</c:v>
                </c:pt>
                <c:pt idx="780">
                  <c:v>67334</c:v>
                </c:pt>
                <c:pt idx="781">
                  <c:v>92897</c:v>
                </c:pt>
                <c:pt idx="782">
                  <c:v>75527</c:v>
                </c:pt>
                <c:pt idx="783">
                  <c:v>44194</c:v>
                </c:pt>
                <c:pt idx="784">
                  <c:v>44227</c:v>
                </c:pt>
                <c:pt idx="785">
                  <c:v>44597</c:v>
                </c:pt>
                <c:pt idx="786">
                  <c:v>48260</c:v>
                </c:pt>
                <c:pt idx="787">
                  <c:v>63073</c:v>
                </c:pt>
                <c:pt idx="788">
                  <c:v>87403</c:v>
                </c:pt>
                <c:pt idx="789">
                  <c:v>71344</c:v>
                </c:pt>
                <c:pt idx="790">
                  <c:v>42057</c:v>
                </c:pt>
                <c:pt idx="791">
                  <c:v>44064</c:v>
                </c:pt>
                <c:pt idx="792">
                  <c:v>44215</c:v>
                </c:pt>
                <c:pt idx="793">
                  <c:v>46948</c:v>
                </c:pt>
                <c:pt idx="794">
                  <c:v>57092</c:v>
                </c:pt>
                <c:pt idx="795">
                  <c:v>73655</c:v>
                </c:pt>
                <c:pt idx="796">
                  <c:v>62595</c:v>
                </c:pt>
                <c:pt idx="797">
                  <c:v>36900</c:v>
                </c:pt>
                <c:pt idx="798">
                  <c:v>37746</c:v>
                </c:pt>
                <c:pt idx="799">
                  <c:v>40113</c:v>
                </c:pt>
                <c:pt idx="800">
                  <c:v>41757</c:v>
                </c:pt>
                <c:pt idx="801">
                  <c:v>53160</c:v>
                </c:pt>
                <c:pt idx="802">
                  <c:v>74563</c:v>
                </c:pt>
                <c:pt idx="803">
                  <c:v>63209</c:v>
                </c:pt>
                <c:pt idx="804">
                  <c:v>37489</c:v>
                </c:pt>
                <c:pt idx="805">
                  <c:v>38911</c:v>
                </c:pt>
                <c:pt idx="806">
                  <c:v>39410</c:v>
                </c:pt>
                <c:pt idx="807">
                  <c:v>43657</c:v>
                </c:pt>
                <c:pt idx="808">
                  <c:v>59250</c:v>
                </c:pt>
                <c:pt idx="809">
                  <c:v>80633</c:v>
                </c:pt>
                <c:pt idx="810">
                  <c:v>78995</c:v>
                </c:pt>
                <c:pt idx="811">
                  <c:v>56503</c:v>
                </c:pt>
                <c:pt idx="812">
                  <c:v>41560</c:v>
                </c:pt>
                <c:pt idx="813">
                  <c:v>40939</c:v>
                </c:pt>
                <c:pt idx="814">
                  <c:v>44739</c:v>
                </c:pt>
                <c:pt idx="815">
                  <c:v>60405</c:v>
                </c:pt>
                <c:pt idx="816">
                  <c:v>85893</c:v>
                </c:pt>
                <c:pt idx="817">
                  <c:v>74121</c:v>
                </c:pt>
                <c:pt idx="818">
                  <c:v>42358</c:v>
                </c:pt>
                <c:pt idx="819">
                  <c:v>43148</c:v>
                </c:pt>
                <c:pt idx="820">
                  <c:v>47364</c:v>
                </c:pt>
                <c:pt idx="821">
                  <c:v>49887</c:v>
                </c:pt>
                <c:pt idx="822">
                  <c:v>65690</c:v>
                </c:pt>
                <c:pt idx="823">
                  <c:v>96619</c:v>
                </c:pt>
                <c:pt idx="824">
                  <c:v>80115</c:v>
                </c:pt>
                <c:pt idx="825">
                  <c:v>47277</c:v>
                </c:pt>
                <c:pt idx="826">
                  <c:v>51308</c:v>
                </c:pt>
                <c:pt idx="827">
                  <c:v>49264</c:v>
                </c:pt>
                <c:pt idx="828">
                  <c:v>53655</c:v>
                </c:pt>
                <c:pt idx="829">
                  <c:v>66102</c:v>
                </c:pt>
                <c:pt idx="830">
                  <c:v>92650</c:v>
                </c:pt>
                <c:pt idx="831">
                  <c:v>75451</c:v>
                </c:pt>
                <c:pt idx="832">
                  <c:v>41735</c:v>
                </c:pt>
                <c:pt idx="833">
                  <c:v>39503</c:v>
                </c:pt>
                <c:pt idx="834">
                  <c:v>43376</c:v>
                </c:pt>
                <c:pt idx="835">
                  <c:v>47004</c:v>
                </c:pt>
                <c:pt idx="836">
                  <c:v>64355</c:v>
                </c:pt>
                <c:pt idx="837">
                  <c:v>90357</c:v>
                </c:pt>
                <c:pt idx="838">
                  <c:v>70340</c:v>
                </c:pt>
                <c:pt idx="839">
                  <c:v>39009</c:v>
                </c:pt>
                <c:pt idx="840">
                  <c:v>41527</c:v>
                </c:pt>
                <c:pt idx="841">
                  <c:v>39389</c:v>
                </c:pt>
                <c:pt idx="842">
                  <c:v>44905</c:v>
                </c:pt>
                <c:pt idx="843">
                  <c:v>51955</c:v>
                </c:pt>
                <c:pt idx="844">
                  <c:v>86084</c:v>
                </c:pt>
                <c:pt idx="845">
                  <c:v>60408</c:v>
                </c:pt>
                <c:pt idx="846">
                  <c:v>33836</c:v>
                </c:pt>
                <c:pt idx="847">
                  <c:v>37463</c:v>
                </c:pt>
                <c:pt idx="848">
                  <c:v>39030</c:v>
                </c:pt>
                <c:pt idx="849">
                  <c:v>41568</c:v>
                </c:pt>
                <c:pt idx="850">
                  <c:v>45444</c:v>
                </c:pt>
                <c:pt idx="851">
                  <c:v>42463</c:v>
                </c:pt>
                <c:pt idx="852">
                  <c:v>28222</c:v>
                </c:pt>
                <c:pt idx="853">
                  <c:v>18082</c:v>
                </c:pt>
                <c:pt idx="854">
                  <c:v>16677</c:v>
                </c:pt>
                <c:pt idx="855">
                  <c:v>20581</c:v>
                </c:pt>
                <c:pt idx="856">
                  <c:v>27098</c:v>
                </c:pt>
                <c:pt idx="857">
                  <c:v>35390</c:v>
                </c:pt>
                <c:pt idx="858">
                  <c:v>52299</c:v>
                </c:pt>
                <c:pt idx="859">
                  <c:v>42414</c:v>
                </c:pt>
                <c:pt idx="860">
                  <c:v>25051</c:v>
                </c:pt>
                <c:pt idx="861">
                  <c:v>24023</c:v>
                </c:pt>
                <c:pt idx="862">
                  <c:v>30081</c:v>
                </c:pt>
              </c:numCache>
            </c:numRef>
          </c:val>
          <c:smooth val="0"/>
          <c:extLst>
            <c:ext xmlns:c16="http://schemas.microsoft.com/office/drawing/2014/chart" uri="{C3380CC4-5D6E-409C-BE32-E72D297353CC}">
              <c16:uniqueId val="{00000000-6470-4C35-B238-521116C2BA87}"/>
            </c:ext>
          </c:extLst>
        </c:ser>
        <c:dLbls>
          <c:showLegendKey val="0"/>
          <c:showVal val="0"/>
          <c:showCatName val="0"/>
          <c:showSerName val="0"/>
          <c:showPercent val="0"/>
          <c:showBubbleSize val="0"/>
        </c:dLbls>
        <c:marker val="1"/>
        <c:smooth val="0"/>
        <c:axId val="672046703"/>
        <c:axId val="672028815"/>
      </c:lineChart>
      <c:lineChart>
        <c:grouping val="standard"/>
        <c:varyColors val="0"/>
        <c:ser>
          <c:idx val="1"/>
          <c:order val="1"/>
          <c:tx>
            <c:strRef>
              <c:f>'Signups trend'!$AC$1</c:f>
              <c:strCache>
                <c:ptCount val="1"/>
                <c:pt idx="0">
                  <c:v>Forecasts</c:v>
                </c:pt>
              </c:strCache>
            </c:strRef>
          </c:tx>
          <c:spPr>
            <a:ln w="28575" cap="rnd">
              <a:solidFill>
                <a:schemeClr val="accent2"/>
              </a:solidFill>
              <a:round/>
            </a:ln>
            <a:effectLst/>
          </c:spPr>
          <c:marker>
            <c:symbol val="none"/>
          </c:marker>
          <c:cat>
            <c:numRef>
              <c:f>'Signups trend'!$AA$2:$AA$864</c:f>
              <c:numCache>
                <c:formatCode>m/d/yyyy</c:formatCode>
                <c:ptCount val="863"/>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pt idx="805">
                  <c:v>44432</c:v>
                </c:pt>
                <c:pt idx="806">
                  <c:v>44433</c:v>
                </c:pt>
                <c:pt idx="807">
                  <c:v>44434</c:v>
                </c:pt>
                <c:pt idx="808">
                  <c:v>44435</c:v>
                </c:pt>
                <c:pt idx="809">
                  <c:v>44436</c:v>
                </c:pt>
                <c:pt idx="810">
                  <c:v>44437</c:v>
                </c:pt>
                <c:pt idx="811">
                  <c:v>44438</c:v>
                </c:pt>
                <c:pt idx="812">
                  <c:v>44439</c:v>
                </c:pt>
                <c:pt idx="813">
                  <c:v>44440</c:v>
                </c:pt>
                <c:pt idx="814">
                  <c:v>44441</c:v>
                </c:pt>
                <c:pt idx="815">
                  <c:v>44442</c:v>
                </c:pt>
                <c:pt idx="816">
                  <c:v>44443</c:v>
                </c:pt>
                <c:pt idx="817">
                  <c:v>44444</c:v>
                </c:pt>
                <c:pt idx="818">
                  <c:v>44445</c:v>
                </c:pt>
                <c:pt idx="819">
                  <c:v>44446</c:v>
                </c:pt>
                <c:pt idx="820">
                  <c:v>44447</c:v>
                </c:pt>
                <c:pt idx="821">
                  <c:v>44448</c:v>
                </c:pt>
                <c:pt idx="822">
                  <c:v>44449</c:v>
                </c:pt>
                <c:pt idx="823">
                  <c:v>44450</c:v>
                </c:pt>
                <c:pt idx="824">
                  <c:v>44451</c:v>
                </c:pt>
                <c:pt idx="825">
                  <c:v>44452</c:v>
                </c:pt>
                <c:pt idx="826">
                  <c:v>44453</c:v>
                </c:pt>
                <c:pt idx="827">
                  <c:v>44454</c:v>
                </c:pt>
                <c:pt idx="828">
                  <c:v>44455</c:v>
                </c:pt>
                <c:pt idx="829">
                  <c:v>44456</c:v>
                </c:pt>
                <c:pt idx="830">
                  <c:v>44457</c:v>
                </c:pt>
                <c:pt idx="831">
                  <c:v>44458</c:v>
                </c:pt>
                <c:pt idx="832">
                  <c:v>44459</c:v>
                </c:pt>
                <c:pt idx="833">
                  <c:v>44460</c:v>
                </c:pt>
                <c:pt idx="834">
                  <c:v>44461</c:v>
                </c:pt>
                <c:pt idx="835">
                  <c:v>44462</c:v>
                </c:pt>
                <c:pt idx="836">
                  <c:v>44463</c:v>
                </c:pt>
                <c:pt idx="837">
                  <c:v>44464</c:v>
                </c:pt>
                <c:pt idx="838">
                  <c:v>44465</c:v>
                </c:pt>
                <c:pt idx="839">
                  <c:v>44466</c:v>
                </c:pt>
                <c:pt idx="840">
                  <c:v>44467</c:v>
                </c:pt>
                <c:pt idx="841">
                  <c:v>44468</c:v>
                </c:pt>
                <c:pt idx="842">
                  <c:v>44469</c:v>
                </c:pt>
                <c:pt idx="843">
                  <c:v>44470</c:v>
                </c:pt>
                <c:pt idx="844">
                  <c:v>44471</c:v>
                </c:pt>
                <c:pt idx="845">
                  <c:v>44472</c:v>
                </c:pt>
                <c:pt idx="846">
                  <c:v>44473</c:v>
                </c:pt>
                <c:pt idx="847">
                  <c:v>44474</c:v>
                </c:pt>
                <c:pt idx="848">
                  <c:v>44475</c:v>
                </c:pt>
                <c:pt idx="849">
                  <c:v>44476</c:v>
                </c:pt>
                <c:pt idx="850">
                  <c:v>44477</c:v>
                </c:pt>
                <c:pt idx="851">
                  <c:v>44478</c:v>
                </c:pt>
                <c:pt idx="852">
                  <c:v>44479</c:v>
                </c:pt>
                <c:pt idx="853">
                  <c:v>44480</c:v>
                </c:pt>
                <c:pt idx="854">
                  <c:v>44481</c:v>
                </c:pt>
                <c:pt idx="855">
                  <c:v>44482</c:v>
                </c:pt>
                <c:pt idx="856">
                  <c:v>44483</c:v>
                </c:pt>
                <c:pt idx="857">
                  <c:v>44484</c:v>
                </c:pt>
                <c:pt idx="858">
                  <c:v>44485</c:v>
                </c:pt>
                <c:pt idx="859">
                  <c:v>44486</c:v>
                </c:pt>
                <c:pt idx="860">
                  <c:v>44487</c:v>
                </c:pt>
                <c:pt idx="861">
                  <c:v>44488</c:v>
                </c:pt>
                <c:pt idx="862">
                  <c:v>44489</c:v>
                </c:pt>
              </c:numCache>
            </c:numRef>
          </c:cat>
          <c:val>
            <c:numRef>
              <c:f>'Signups trend'!$AC$2:$AC$864</c:f>
              <c:numCache>
                <c:formatCode>#,##0</c:formatCode>
                <c:ptCount val="863"/>
                <c:pt idx="805">
                  <c:v>3363.8456382999998</c:v>
                </c:pt>
                <c:pt idx="806">
                  <c:v>3523.8505930000001</c:v>
                </c:pt>
                <c:pt idx="807">
                  <c:v>3937.5900464000001</c:v>
                </c:pt>
                <c:pt idx="808">
                  <c:v>5950.6710745</c:v>
                </c:pt>
                <c:pt idx="809">
                  <c:v>8387.6480704999994</c:v>
                </c:pt>
                <c:pt idx="810">
                  <c:v>6650.8041814999997</c:v>
                </c:pt>
                <c:pt idx="811">
                  <c:v>4590.2306239</c:v>
                </c:pt>
                <c:pt idx="812">
                  <c:v>4095.2556719999998</c:v>
                </c:pt>
                <c:pt idx="813">
                  <c:v>3808.1999891</c:v>
                </c:pt>
                <c:pt idx="814">
                  <c:v>3721.6158676</c:v>
                </c:pt>
                <c:pt idx="815">
                  <c:v>5757.0779714</c:v>
                </c:pt>
                <c:pt idx="816">
                  <c:v>8350.1345020999997</c:v>
                </c:pt>
                <c:pt idx="817">
                  <c:v>6512.5311493999998</c:v>
                </c:pt>
                <c:pt idx="818">
                  <c:v>3931.4926506000002</c:v>
                </c:pt>
                <c:pt idx="819">
                  <c:v>4348.3782290999998</c:v>
                </c:pt>
                <c:pt idx="820">
                  <c:v>4346.7206748999997</c:v>
                </c:pt>
                <c:pt idx="821">
                  <c:v>4352.3448835999998</c:v>
                </c:pt>
                <c:pt idx="822">
                  <c:v>6446.1058947000001</c:v>
                </c:pt>
                <c:pt idx="823">
                  <c:v>9281.5865322999998</c:v>
                </c:pt>
                <c:pt idx="824">
                  <c:v>7281.0060212999997</c:v>
                </c:pt>
                <c:pt idx="825">
                  <c:v>4515.4236632000002</c:v>
                </c:pt>
                <c:pt idx="826">
                  <c:v>4950.4275015000003</c:v>
                </c:pt>
                <c:pt idx="827">
                  <c:v>4737.5495842999999</c:v>
                </c:pt>
                <c:pt idx="828">
                  <c:v>4501.6301467000003</c:v>
                </c:pt>
                <c:pt idx="829">
                  <c:v>6409.5706412999998</c:v>
                </c:pt>
                <c:pt idx="830">
                  <c:v>8966.2819397000003</c:v>
                </c:pt>
                <c:pt idx="831">
                  <c:v>7105.3779277000003</c:v>
                </c:pt>
                <c:pt idx="832">
                  <c:v>4415.8828665000001</c:v>
                </c:pt>
                <c:pt idx="833">
                  <c:v>4657.8419723999996</c:v>
                </c:pt>
                <c:pt idx="834">
                  <c:v>4517.3443777000002</c:v>
                </c:pt>
                <c:pt idx="835">
                  <c:v>4426.7624949000001</c:v>
                </c:pt>
                <c:pt idx="836">
                  <c:v>6482.3094302</c:v>
                </c:pt>
                <c:pt idx="837">
                  <c:v>9390.1580651999993</c:v>
                </c:pt>
                <c:pt idx="838">
                  <c:v>7406.5821100000003</c:v>
                </c:pt>
                <c:pt idx="839">
                  <c:v>4507.3975680000003</c:v>
                </c:pt>
                <c:pt idx="840">
                  <c:v>4730.4852504</c:v>
                </c:pt>
                <c:pt idx="841">
                  <c:v>4477.4706121999998</c:v>
                </c:pt>
                <c:pt idx="842">
                  <c:v>4245.1484309999996</c:v>
                </c:pt>
                <c:pt idx="843">
                  <c:v>5808.4207641000003</c:v>
                </c:pt>
                <c:pt idx="844">
                  <c:v>8668.2289462000008</c:v>
                </c:pt>
                <c:pt idx="845">
                  <c:v>6402.9111124000001</c:v>
                </c:pt>
                <c:pt idx="846">
                  <c:v>3473.0014461000001</c:v>
                </c:pt>
                <c:pt idx="847">
                  <c:v>3799.3978952000002</c:v>
                </c:pt>
                <c:pt idx="848">
                  <c:v>3460.8778461000002</c:v>
                </c:pt>
                <c:pt idx="849">
                  <c:v>3357.1567332</c:v>
                </c:pt>
                <c:pt idx="850">
                  <c:v>4749.4433021000004</c:v>
                </c:pt>
                <c:pt idx="851">
                  <c:v>6065.0882678999997</c:v>
                </c:pt>
                <c:pt idx="852">
                  <c:v>3741.2763263000002</c:v>
                </c:pt>
                <c:pt idx="853">
                  <c:v>1216.1836538</c:v>
                </c:pt>
                <c:pt idx="854">
                  <c:v>1654.2998563000001</c:v>
                </c:pt>
                <c:pt idx="855">
                  <c:v>1988.7004692999999</c:v>
                </c:pt>
                <c:pt idx="856">
                  <c:v>2461.5745738999999</c:v>
                </c:pt>
                <c:pt idx="857">
                  <c:v>4702.307213</c:v>
                </c:pt>
                <c:pt idx="858">
                  <c:v>7367.4752878999998</c:v>
                </c:pt>
                <c:pt idx="859">
                  <c:v>5531.5174467999996</c:v>
                </c:pt>
                <c:pt idx="860">
                  <c:v>2950.3601994000001</c:v>
                </c:pt>
                <c:pt idx="861">
                  <c:v>3331.1564211</c:v>
                </c:pt>
                <c:pt idx="862">
                  <c:v>3294.0668829000001</c:v>
                </c:pt>
              </c:numCache>
            </c:numRef>
          </c:val>
          <c:smooth val="0"/>
          <c:extLst>
            <c:ext xmlns:c16="http://schemas.microsoft.com/office/drawing/2014/chart" uri="{C3380CC4-5D6E-409C-BE32-E72D297353CC}">
              <c16:uniqueId val="{00000001-6470-4C35-B238-521116C2BA87}"/>
            </c:ext>
          </c:extLst>
        </c:ser>
        <c:dLbls>
          <c:showLegendKey val="0"/>
          <c:showVal val="0"/>
          <c:showCatName val="0"/>
          <c:showSerName val="0"/>
          <c:showPercent val="0"/>
          <c:showBubbleSize val="0"/>
        </c:dLbls>
        <c:marker val="1"/>
        <c:smooth val="0"/>
        <c:axId val="971263103"/>
        <c:axId val="971253951"/>
      </c:lineChart>
      <c:dateAx>
        <c:axId val="6720467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28815"/>
        <c:crosses val="autoZero"/>
        <c:auto val="1"/>
        <c:lblOffset val="100"/>
        <c:baseTimeUnit val="days"/>
      </c:dateAx>
      <c:valAx>
        <c:axId val="6720288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46703"/>
        <c:crosses val="autoZero"/>
        <c:crossBetween val="between"/>
      </c:valAx>
      <c:valAx>
        <c:axId val="97125395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63103"/>
        <c:crosses val="max"/>
        <c:crossBetween val="between"/>
      </c:valAx>
      <c:dateAx>
        <c:axId val="971263103"/>
        <c:scaling>
          <c:orientation val="minMax"/>
        </c:scaling>
        <c:delete val="1"/>
        <c:axPos val="b"/>
        <c:numFmt formatCode="m/d/yyyy" sourceLinked="1"/>
        <c:majorTickMark val="out"/>
        <c:minorTickMark val="none"/>
        <c:tickLblPos val="nextTo"/>
        <c:crossAx val="971253951"/>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Forecasts</a:t>
            </a:r>
            <a:r>
              <a:rPr lang="en-IN" baseline="0"/>
              <a:t> vs Bolt App downloads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'FComparision w bolt app downlds'!$B$1</c:f>
              <c:strCache>
                <c:ptCount val="1"/>
                <c:pt idx="0">
                  <c:v>Actual</c:v>
                </c:pt>
              </c:strCache>
            </c:strRef>
          </c:tx>
          <c:spPr>
            <a:ln w="28575" cap="rnd">
              <a:solidFill>
                <a:schemeClr val="accent1"/>
              </a:solidFill>
              <a:round/>
            </a:ln>
            <a:effectLst/>
          </c:spPr>
          <c:marker>
            <c:symbol val="none"/>
          </c:marker>
          <c:cat>
            <c:numRef>
              <c:f>'FComparision w bolt app downlds'!$A$2:$A$864</c:f>
              <c:numCache>
                <c:formatCode>m/d/yyyy</c:formatCode>
                <c:ptCount val="863"/>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pt idx="805">
                  <c:v>44432</c:v>
                </c:pt>
                <c:pt idx="806">
                  <c:v>44433</c:v>
                </c:pt>
                <c:pt idx="807">
                  <c:v>44434</c:v>
                </c:pt>
                <c:pt idx="808">
                  <c:v>44435</c:v>
                </c:pt>
                <c:pt idx="809">
                  <c:v>44436</c:v>
                </c:pt>
                <c:pt idx="810">
                  <c:v>44437</c:v>
                </c:pt>
                <c:pt idx="811">
                  <c:v>44438</c:v>
                </c:pt>
                <c:pt idx="812">
                  <c:v>44439</c:v>
                </c:pt>
                <c:pt idx="813">
                  <c:v>44440</c:v>
                </c:pt>
                <c:pt idx="814">
                  <c:v>44441</c:v>
                </c:pt>
                <c:pt idx="815">
                  <c:v>44442</c:v>
                </c:pt>
                <c:pt idx="816">
                  <c:v>44443</c:v>
                </c:pt>
                <c:pt idx="817">
                  <c:v>44444</c:v>
                </c:pt>
                <c:pt idx="818">
                  <c:v>44445</c:v>
                </c:pt>
                <c:pt idx="819">
                  <c:v>44446</c:v>
                </c:pt>
                <c:pt idx="820">
                  <c:v>44447</c:v>
                </c:pt>
                <c:pt idx="821">
                  <c:v>44448</c:v>
                </c:pt>
                <c:pt idx="822">
                  <c:v>44449</c:v>
                </c:pt>
                <c:pt idx="823">
                  <c:v>44450</c:v>
                </c:pt>
                <c:pt idx="824">
                  <c:v>44451</c:v>
                </c:pt>
                <c:pt idx="825">
                  <c:v>44452</c:v>
                </c:pt>
                <c:pt idx="826">
                  <c:v>44453</c:v>
                </c:pt>
                <c:pt idx="827">
                  <c:v>44454</c:v>
                </c:pt>
                <c:pt idx="828">
                  <c:v>44455</c:v>
                </c:pt>
                <c:pt idx="829">
                  <c:v>44456</c:v>
                </c:pt>
                <c:pt idx="830">
                  <c:v>44457</c:v>
                </c:pt>
                <c:pt idx="831">
                  <c:v>44458</c:v>
                </c:pt>
                <c:pt idx="832">
                  <c:v>44459</c:v>
                </c:pt>
                <c:pt idx="833">
                  <c:v>44460</c:v>
                </c:pt>
                <c:pt idx="834">
                  <c:v>44461</c:v>
                </c:pt>
                <c:pt idx="835">
                  <c:v>44462</c:v>
                </c:pt>
                <c:pt idx="836">
                  <c:v>44463</c:v>
                </c:pt>
                <c:pt idx="837">
                  <c:v>44464</c:v>
                </c:pt>
                <c:pt idx="838">
                  <c:v>44465</c:v>
                </c:pt>
                <c:pt idx="839">
                  <c:v>44466</c:v>
                </c:pt>
                <c:pt idx="840">
                  <c:v>44467</c:v>
                </c:pt>
                <c:pt idx="841">
                  <c:v>44468</c:v>
                </c:pt>
                <c:pt idx="842">
                  <c:v>44469</c:v>
                </c:pt>
                <c:pt idx="843">
                  <c:v>44470</c:v>
                </c:pt>
                <c:pt idx="844">
                  <c:v>44471</c:v>
                </c:pt>
                <c:pt idx="845">
                  <c:v>44472</c:v>
                </c:pt>
                <c:pt idx="846">
                  <c:v>44473</c:v>
                </c:pt>
                <c:pt idx="847">
                  <c:v>44474</c:v>
                </c:pt>
                <c:pt idx="848">
                  <c:v>44475</c:v>
                </c:pt>
                <c:pt idx="849">
                  <c:v>44476</c:v>
                </c:pt>
                <c:pt idx="850">
                  <c:v>44477</c:v>
                </c:pt>
                <c:pt idx="851">
                  <c:v>44478</c:v>
                </c:pt>
                <c:pt idx="852">
                  <c:v>44479</c:v>
                </c:pt>
                <c:pt idx="853">
                  <c:v>44480</c:v>
                </c:pt>
                <c:pt idx="854">
                  <c:v>44481</c:v>
                </c:pt>
                <c:pt idx="855">
                  <c:v>44482</c:v>
                </c:pt>
                <c:pt idx="856">
                  <c:v>44483</c:v>
                </c:pt>
                <c:pt idx="857">
                  <c:v>44484</c:v>
                </c:pt>
                <c:pt idx="858">
                  <c:v>44485</c:v>
                </c:pt>
                <c:pt idx="859">
                  <c:v>44486</c:v>
                </c:pt>
                <c:pt idx="860">
                  <c:v>44487</c:v>
                </c:pt>
                <c:pt idx="861">
                  <c:v>44488</c:v>
                </c:pt>
                <c:pt idx="862">
                  <c:v>44489</c:v>
                </c:pt>
              </c:numCache>
            </c:numRef>
          </c:cat>
          <c:val>
            <c:numRef>
              <c:f>'FComparision w bolt app downlds'!$B$2:$B$864</c:f>
              <c:numCache>
                <c:formatCode>#,##0</c:formatCode>
                <c:ptCount val="863"/>
                <c:pt idx="0">
                  <c:v>942</c:v>
                </c:pt>
                <c:pt idx="1">
                  <c:v>2346</c:v>
                </c:pt>
                <c:pt idx="2">
                  <c:v>2918</c:v>
                </c:pt>
                <c:pt idx="3">
                  <c:v>4192</c:v>
                </c:pt>
                <c:pt idx="4">
                  <c:v>5102</c:v>
                </c:pt>
                <c:pt idx="5">
                  <c:v>3205</c:v>
                </c:pt>
                <c:pt idx="6">
                  <c:v>2298</c:v>
                </c:pt>
                <c:pt idx="7">
                  <c:v>2569</c:v>
                </c:pt>
                <c:pt idx="8">
                  <c:v>2562</c:v>
                </c:pt>
                <c:pt idx="9">
                  <c:v>2652</c:v>
                </c:pt>
                <c:pt idx="10">
                  <c:v>3236</c:v>
                </c:pt>
                <c:pt idx="11">
                  <c:v>3836</c:v>
                </c:pt>
                <c:pt idx="12">
                  <c:v>2942</c:v>
                </c:pt>
                <c:pt idx="13">
                  <c:v>1819</c:v>
                </c:pt>
                <c:pt idx="14">
                  <c:v>2052</c:v>
                </c:pt>
                <c:pt idx="15">
                  <c:v>2169</c:v>
                </c:pt>
                <c:pt idx="16">
                  <c:v>2356</c:v>
                </c:pt>
                <c:pt idx="17">
                  <c:v>2863</c:v>
                </c:pt>
                <c:pt idx="18">
                  <c:v>3937</c:v>
                </c:pt>
                <c:pt idx="19">
                  <c:v>2927</c:v>
                </c:pt>
                <c:pt idx="20">
                  <c:v>1543</c:v>
                </c:pt>
                <c:pt idx="21">
                  <c:v>1451</c:v>
                </c:pt>
                <c:pt idx="22">
                  <c:v>1506</c:v>
                </c:pt>
                <c:pt idx="23">
                  <c:v>1840</c:v>
                </c:pt>
                <c:pt idx="24">
                  <c:v>2534</c:v>
                </c:pt>
                <c:pt idx="25">
                  <c:v>3548</c:v>
                </c:pt>
                <c:pt idx="26">
                  <c:v>2819</c:v>
                </c:pt>
                <c:pt idx="27">
                  <c:v>1941</c:v>
                </c:pt>
                <c:pt idx="28">
                  <c:v>2043</c:v>
                </c:pt>
                <c:pt idx="29">
                  <c:v>2090</c:v>
                </c:pt>
                <c:pt idx="30">
                  <c:v>2176</c:v>
                </c:pt>
                <c:pt idx="31">
                  <c:v>2899</c:v>
                </c:pt>
                <c:pt idx="32">
                  <c:v>4059</c:v>
                </c:pt>
                <c:pt idx="33">
                  <c:v>3339</c:v>
                </c:pt>
                <c:pt idx="34">
                  <c:v>2212</c:v>
                </c:pt>
                <c:pt idx="35">
                  <c:v>2353</c:v>
                </c:pt>
                <c:pt idx="36">
                  <c:v>2464</c:v>
                </c:pt>
                <c:pt idx="37">
                  <c:v>2453</c:v>
                </c:pt>
                <c:pt idx="38">
                  <c:v>3680</c:v>
                </c:pt>
                <c:pt idx="39">
                  <c:v>4883</c:v>
                </c:pt>
                <c:pt idx="40">
                  <c:v>3858</c:v>
                </c:pt>
                <c:pt idx="41">
                  <c:v>2468</c:v>
                </c:pt>
                <c:pt idx="42">
                  <c:v>2766</c:v>
                </c:pt>
                <c:pt idx="43">
                  <c:v>2987</c:v>
                </c:pt>
                <c:pt idx="44">
                  <c:v>3953</c:v>
                </c:pt>
                <c:pt idx="45">
                  <c:v>3977</c:v>
                </c:pt>
                <c:pt idx="46">
                  <c:v>5753</c:v>
                </c:pt>
                <c:pt idx="47">
                  <c:v>4466</c:v>
                </c:pt>
                <c:pt idx="48">
                  <c:v>2781</c:v>
                </c:pt>
                <c:pt idx="49">
                  <c:v>3240</c:v>
                </c:pt>
                <c:pt idx="50">
                  <c:v>3385</c:v>
                </c:pt>
                <c:pt idx="51">
                  <c:v>3588</c:v>
                </c:pt>
                <c:pt idx="52">
                  <c:v>4691</c:v>
                </c:pt>
                <c:pt idx="53">
                  <c:v>6176</c:v>
                </c:pt>
                <c:pt idx="54">
                  <c:v>4800</c:v>
                </c:pt>
                <c:pt idx="55">
                  <c:v>3252</c:v>
                </c:pt>
                <c:pt idx="56">
                  <c:v>3446</c:v>
                </c:pt>
                <c:pt idx="57">
                  <c:v>3678</c:v>
                </c:pt>
                <c:pt idx="58">
                  <c:v>4169</c:v>
                </c:pt>
                <c:pt idx="59">
                  <c:v>5795</c:v>
                </c:pt>
                <c:pt idx="60">
                  <c:v>7266</c:v>
                </c:pt>
                <c:pt idx="61">
                  <c:v>6022</c:v>
                </c:pt>
                <c:pt idx="62">
                  <c:v>3460</c:v>
                </c:pt>
                <c:pt idx="63">
                  <c:v>3369</c:v>
                </c:pt>
                <c:pt idx="64">
                  <c:v>3910</c:v>
                </c:pt>
                <c:pt idx="65">
                  <c:v>4264</c:v>
                </c:pt>
                <c:pt idx="66">
                  <c:v>5758</c:v>
                </c:pt>
                <c:pt idx="67">
                  <c:v>7342</c:v>
                </c:pt>
                <c:pt idx="68">
                  <c:v>5839</c:v>
                </c:pt>
                <c:pt idx="69">
                  <c:v>3338</c:v>
                </c:pt>
                <c:pt idx="70">
                  <c:v>3531</c:v>
                </c:pt>
                <c:pt idx="71">
                  <c:v>3775</c:v>
                </c:pt>
                <c:pt idx="72">
                  <c:v>4200</c:v>
                </c:pt>
                <c:pt idx="73">
                  <c:v>5628</c:v>
                </c:pt>
                <c:pt idx="74">
                  <c:v>7642</c:v>
                </c:pt>
                <c:pt idx="75">
                  <c:v>7307</c:v>
                </c:pt>
                <c:pt idx="76">
                  <c:v>5433</c:v>
                </c:pt>
                <c:pt idx="77">
                  <c:v>3800</c:v>
                </c:pt>
                <c:pt idx="78">
                  <c:v>3911</c:v>
                </c:pt>
                <c:pt idx="79">
                  <c:v>4463</c:v>
                </c:pt>
                <c:pt idx="80">
                  <c:v>6621</c:v>
                </c:pt>
                <c:pt idx="81">
                  <c:v>9401</c:v>
                </c:pt>
                <c:pt idx="82">
                  <c:v>7122</c:v>
                </c:pt>
                <c:pt idx="83">
                  <c:v>4245</c:v>
                </c:pt>
                <c:pt idx="84">
                  <c:v>4356</c:v>
                </c:pt>
                <c:pt idx="85">
                  <c:v>4652</c:v>
                </c:pt>
                <c:pt idx="86">
                  <c:v>4902</c:v>
                </c:pt>
                <c:pt idx="87">
                  <c:v>6580</c:v>
                </c:pt>
                <c:pt idx="88">
                  <c:v>10013</c:v>
                </c:pt>
                <c:pt idx="89">
                  <c:v>7258</c:v>
                </c:pt>
                <c:pt idx="90">
                  <c:v>4085</c:v>
                </c:pt>
                <c:pt idx="91">
                  <c:v>4078</c:v>
                </c:pt>
                <c:pt idx="92">
                  <c:v>4505</c:v>
                </c:pt>
                <c:pt idx="93">
                  <c:v>5258</c:v>
                </c:pt>
                <c:pt idx="94">
                  <c:v>7673</c:v>
                </c:pt>
                <c:pt idx="95">
                  <c:v>10875</c:v>
                </c:pt>
                <c:pt idx="96">
                  <c:v>8192</c:v>
                </c:pt>
                <c:pt idx="97">
                  <c:v>4354</c:v>
                </c:pt>
                <c:pt idx="98">
                  <c:v>4435</c:v>
                </c:pt>
                <c:pt idx="99">
                  <c:v>4569</c:v>
                </c:pt>
                <c:pt idx="100">
                  <c:v>4997</c:v>
                </c:pt>
                <c:pt idx="101">
                  <c:v>6960</c:v>
                </c:pt>
                <c:pt idx="102">
                  <c:v>10251</c:v>
                </c:pt>
                <c:pt idx="103">
                  <c:v>6984</c:v>
                </c:pt>
                <c:pt idx="104">
                  <c:v>3983</c:v>
                </c:pt>
                <c:pt idx="105">
                  <c:v>5222</c:v>
                </c:pt>
                <c:pt idx="106">
                  <c:v>4816</c:v>
                </c:pt>
                <c:pt idx="107">
                  <c:v>5311</c:v>
                </c:pt>
                <c:pt idx="108">
                  <c:v>7066</c:v>
                </c:pt>
                <c:pt idx="109">
                  <c:v>10406</c:v>
                </c:pt>
                <c:pt idx="110">
                  <c:v>7399</c:v>
                </c:pt>
                <c:pt idx="111">
                  <c:v>3987</c:v>
                </c:pt>
                <c:pt idx="112">
                  <c:v>5029</c:v>
                </c:pt>
                <c:pt idx="113">
                  <c:v>4642</c:v>
                </c:pt>
                <c:pt idx="114">
                  <c:v>5152</c:v>
                </c:pt>
                <c:pt idx="115">
                  <c:v>6786</c:v>
                </c:pt>
                <c:pt idx="116">
                  <c:v>10203</c:v>
                </c:pt>
                <c:pt idx="117">
                  <c:v>7245</c:v>
                </c:pt>
                <c:pt idx="118">
                  <c:v>2820</c:v>
                </c:pt>
                <c:pt idx="119">
                  <c:v>2611</c:v>
                </c:pt>
                <c:pt idx="120">
                  <c:v>2584</c:v>
                </c:pt>
                <c:pt idx="121">
                  <c:v>3113</c:v>
                </c:pt>
                <c:pt idx="122">
                  <c:v>5547</c:v>
                </c:pt>
                <c:pt idx="123">
                  <c:v>8475</c:v>
                </c:pt>
                <c:pt idx="124">
                  <c:v>5503</c:v>
                </c:pt>
                <c:pt idx="125">
                  <c:v>2815</c:v>
                </c:pt>
                <c:pt idx="126">
                  <c:v>2950</c:v>
                </c:pt>
                <c:pt idx="127">
                  <c:v>3043</c:v>
                </c:pt>
                <c:pt idx="128">
                  <c:v>3217</c:v>
                </c:pt>
                <c:pt idx="129">
                  <c:v>4816</c:v>
                </c:pt>
                <c:pt idx="130">
                  <c:v>6962</c:v>
                </c:pt>
                <c:pt idx="131">
                  <c:v>5174</c:v>
                </c:pt>
                <c:pt idx="132">
                  <c:v>2865</c:v>
                </c:pt>
                <c:pt idx="133">
                  <c:v>2776</c:v>
                </c:pt>
                <c:pt idx="134">
                  <c:v>2956</c:v>
                </c:pt>
                <c:pt idx="135">
                  <c:v>3470</c:v>
                </c:pt>
                <c:pt idx="136">
                  <c:v>4842</c:v>
                </c:pt>
                <c:pt idx="137">
                  <c:v>7545</c:v>
                </c:pt>
                <c:pt idx="138">
                  <c:v>4984</c:v>
                </c:pt>
                <c:pt idx="139">
                  <c:v>2673</c:v>
                </c:pt>
                <c:pt idx="140">
                  <c:v>2996</c:v>
                </c:pt>
                <c:pt idx="141">
                  <c:v>3445</c:v>
                </c:pt>
                <c:pt idx="142">
                  <c:v>4179</c:v>
                </c:pt>
                <c:pt idx="143">
                  <c:v>7117</c:v>
                </c:pt>
                <c:pt idx="144">
                  <c:v>10241</c:v>
                </c:pt>
                <c:pt idx="145">
                  <c:v>6811</c:v>
                </c:pt>
                <c:pt idx="146">
                  <c:v>2897</c:v>
                </c:pt>
                <c:pt idx="147">
                  <c:v>2874</c:v>
                </c:pt>
                <c:pt idx="148">
                  <c:v>2868</c:v>
                </c:pt>
                <c:pt idx="149">
                  <c:v>2967</c:v>
                </c:pt>
                <c:pt idx="150">
                  <c:v>4305</c:v>
                </c:pt>
                <c:pt idx="151">
                  <c:v>7157</c:v>
                </c:pt>
                <c:pt idx="152">
                  <c:v>5007</c:v>
                </c:pt>
                <c:pt idx="153">
                  <c:v>2345</c:v>
                </c:pt>
                <c:pt idx="154">
                  <c:v>2189</c:v>
                </c:pt>
                <c:pt idx="155">
                  <c:v>2588</c:v>
                </c:pt>
                <c:pt idx="156">
                  <c:v>2660</c:v>
                </c:pt>
                <c:pt idx="157">
                  <c:v>3895</c:v>
                </c:pt>
                <c:pt idx="158">
                  <c:v>5789</c:v>
                </c:pt>
                <c:pt idx="159">
                  <c:v>4619</c:v>
                </c:pt>
                <c:pt idx="160">
                  <c:v>2112</c:v>
                </c:pt>
                <c:pt idx="161">
                  <c:v>2056</c:v>
                </c:pt>
                <c:pt idx="162">
                  <c:v>2225</c:v>
                </c:pt>
                <c:pt idx="163">
                  <c:v>2426</c:v>
                </c:pt>
                <c:pt idx="164">
                  <c:v>3888</c:v>
                </c:pt>
                <c:pt idx="165">
                  <c:v>6084</c:v>
                </c:pt>
                <c:pt idx="166">
                  <c:v>4701</c:v>
                </c:pt>
                <c:pt idx="167">
                  <c:v>2684</c:v>
                </c:pt>
                <c:pt idx="168">
                  <c:v>3348</c:v>
                </c:pt>
                <c:pt idx="169">
                  <c:v>3274</c:v>
                </c:pt>
                <c:pt idx="170">
                  <c:v>3678</c:v>
                </c:pt>
                <c:pt idx="171">
                  <c:v>5613</c:v>
                </c:pt>
                <c:pt idx="172">
                  <c:v>8313</c:v>
                </c:pt>
                <c:pt idx="173">
                  <c:v>6437</c:v>
                </c:pt>
                <c:pt idx="174">
                  <c:v>3138</c:v>
                </c:pt>
                <c:pt idx="175">
                  <c:v>3400</c:v>
                </c:pt>
                <c:pt idx="176">
                  <c:v>3731</c:v>
                </c:pt>
                <c:pt idx="177">
                  <c:v>4162</c:v>
                </c:pt>
                <c:pt idx="178">
                  <c:v>6716</c:v>
                </c:pt>
                <c:pt idx="179">
                  <c:v>9029</c:v>
                </c:pt>
                <c:pt idx="180">
                  <c:v>7180</c:v>
                </c:pt>
                <c:pt idx="181">
                  <c:v>3362</c:v>
                </c:pt>
                <c:pt idx="182">
                  <c:v>4285</c:v>
                </c:pt>
                <c:pt idx="183">
                  <c:v>4664</c:v>
                </c:pt>
                <c:pt idx="184">
                  <c:v>6462</c:v>
                </c:pt>
                <c:pt idx="185">
                  <c:v>8742</c:v>
                </c:pt>
                <c:pt idx="186">
                  <c:v>12395</c:v>
                </c:pt>
                <c:pt idx="187">
                  <c:v>9451</c:v>
                </c:pt>
                <c:pt idx="188">
                  <c:v>4399</c:v>
                </c:pt>
                <c:pt idx="189">
                  <c:v>4708</c:v>
                </c:pt>
                <c:pt idx="190">
                  <c:v>5628</c:v>
                </c:pt>
                <c:pt idx="191">
                  <c:v>6664</c:v>
                </c:pt>
                <c:pt idx="192">
                  <c:v>9683</c:v>
                </c:pt>
                <c:pt idx="193">
                  <c:v>11505</c:v>
                </c:pt>
                <c:pt idx="194">
                  <c:v>8054</c:v>
                </c:pt>
                <c:pt idx="195">
                  <c:v>5415</c:v>
                </c:pt>
                <c:pt idx="196">
                  <c:v>6621</c:v>
                </c:pt>
                <c:pt idx="197">
                  <c:v>9784</c:v>
                </c:pt>
                <c:pt idx="198">
                  <c:v>6444</c:v>
                </c:pt>
                <c:pt idx="199">
                  <c:v>5502</c:v>
                </c:pt>
                <c:pt idx="200">
                  <c:v>6378</c:v>
                </c:pt>
                <c:pt idx="201">
                  <c:v>6172</c:v>
                </c:pt>
                <c:pt idx="202">
                  <c:v>4475</c:v>
                </c:pt>
                <c:pt idx="203">
                  <c:v>10577</c:v>
                </c:pt>
                <c:pt idx="204">
                  <c:v>8891</c:v>
                </c:pt>
                <c:pt idx="205">
                  <c:v>4363</c:v>
                </c:pt>
                <c:pt idx="206">
                  <c:v>5318</c:v>
                </c:pt>
                <c:pt idx="207">
                  <c:v>7013</c:v>
                </c:pt>
                <c:pt idx="208">
                  <c:v>5819</c:v>
                </c:pt>
                <c:pt idx="209">
                  <c:v>3557</c:v>
                </c:pt>
                <c:pt idx="210">
                  <c:v>3049</c:v>
                </c:pt>
                <c:pt idx="211">
                  <c:v>3084</c:v>
                </c:pt>
                <c:pt idx="212">
                  <c:v>3148</c:v>
                </c:pt>
                <c:pt idx="213">
                  <c:v>4198</c:v>
                </c:pt>
                <c:pt idx="214">
                  <c:v>6769</c:v>
                </c:pt>
                <c:pt idx="215">
                  <c:v>4991</c:v>
                </c:pt>
                <c:pt idx="216">
                  <c:v>2875</c:v>
                </c:pt>
                <c:pt idx="217">
                  <c:v>3017</c:v>
                </c:pt>
                <c:pt idx="218">
                  <c:v>2942</c:v>
                </c:pt>
                <c:pt idx="219">
                  <c:v>3192</c:v>
                </c:pt>
                <c:pt idx="220">
                  <c:v>4551</c:v>
                </c:pt>
                <c:pt idx="221">
                  <c:v>7193</c:v>
                </c:pt>
                <c:pt idx="222">
                  <c:v>5401</c:v>
                </c:pt>
                <c:pt idx="223">
                  <c:v>2598</c:v>
                </c:pt>
                <c:pt idx="224">
                  <c:v>2695</c:v>
                </c:pt>
                <c:pt idx="225">
                  <c:v>2852</c:v>
                </c:pt>
                <c:pt idx="226">
                  <c:v>3142</c:v>
                </c:pt>
                <c:pt idx="227">
                  <c:v>4603</c:v>
                </c:pt>
                <c:pt idx="228">
                  <c:v>7561</c:v>
                </c:pt>
                <c:pt idx="229">
                  <c:v>6027</c:v>
                </c:pt>
                <c:pt idx="230">
                  <c:v>2751</c:v>
                </c:pt>
                <c:pt idx="231">
                  <c:v>2556</c:v>
                </c:pt>
                <c:pt idx="232">
                  <c:v>2720</c:v>
                </c:pt>
                <c:pt idx="233">
                  <c:v>2839</c:v>
                </c:pt>
                <c:pt idx="234">
                  <c:v>4649</c:v>
                </c:pt>
                <c:pt idx="235">
                  <c:v>7318</c:v>
                </c:pt>
                <c:pt idx="236">
                  <c:v>5580</c:v>
                </c:pt>
                <c:pt idx="237">
                  <c:v>2560</c:v>
                </c:pt>
                <c:pt idx="238">
                  <c:v>2362</c:v>
                </c:pt>
                <c:pt idx="239">
                  <c:v>2528</c:v>
                </c:pt>
                <c:pt idx="240">
                  <c:v>2854</c:v>
                </c:pt>
                <c:pt idx="241">
                  <c:v>4118</c:v>
                </c:pt>
                <c:pt idx="242">
                  <c:v>7090</c:v>
                </c:pt>
                <c:pt idx="243">
                  <c:v>6194</c:v>
                </c:pt>
                <c:pt idx="244">
                  <c:v>2651</c:v>
                </c:pt>
                <c:pt idx="245">
                  <c:v>2472</c:v>
                </c:pt>
                <c:pt idx="246">
                  <c:v>2772</c:v>
                </c:pt>
                <c:pt idx="247">
                  <c:v>3103</c:v>
                </c:pt>
                <c:pt idx="248">
                  <c:v>5029</c:v>
                </c:pt>
                <c:pt idx="249">
                  <c:v>8469</c:v>
                </c:pt>
                <c:pt idx="250">
                  <c:v>6665</c:v>
                </c:pt>
                <c:pt idx="251">
                  <c:v>3122</c:v>
                </c:pt>
                <c:pt idx="252">
                  <c:v>3147</c:v>
                </c:pt>
                <c:pt idx="253">
                  <c:v>3116</c:v>
                </c:pt>
                <c:pt idx="254">
                  <c:v>3621</c:v>
                </c:pt>
                <c:pt idx="255">
                  <c:v>4864</c:v>
                </c:pt>
                <c:pt idx="256">
                  <c:v>8117</c:v>
                </c:pt>
                <c:pt idx="257">
                  <c:v>6108</c:v>
                </c:pt>
                <c:pt idx="258">
                  <c:v>2840</c:v>
                </c:pt>
                <c:pt idx="259">
                  <c:v>2816</c:v>
                </c:pt>
                <c:pt idx="260">
                  <c:v>3046</c:v>
                </c:pt>
                <c:pt idx="261">
                  <c:v>3493</c:v>
                </c:pt>
                <c:pt idx="262">
                  <c:v>5289</c:v>
                </c:pt>
                <c:pt idx="263">
                  <c:v>8745</c:v>
                </c:pt>
                <c:pt idx="264">
                  <c:v>6277</c:v>
                </c:pt>
                <c:pt idx="265">
                  <c:v>2862</c:v>
                </c:pt>
                <c:pt idx="266">
                  <c:v>2761</c:v>
                </c:pt>
                <c:pt idx="267">
                  <c:v>3310</c:v>
                </c:pt>
                <c:pt idx="268">
                  <c:v>3927</c:v>
                </c:pt>
                <c:pt idx="269">
                  <c:v>5154</c:v>
                </c:pt>
                <c:pt idx="270">
                  <c:v>8159</c:v>
                </c:pt>
                <c:pt idx="271">
                  <c:v>6108</c:v>
                </c:pt>
                <c:pt idx="272">
                  <c:v>3176</c:v>
                </c:pt>
                <c:pt idx="273">
                  <c:v>2793</c:v>
                </c:pt>
                <c:pt idx="274">
                  <c:v>2851</c:v>
                </c:pt>
                <c:pt idx="275">
                  <c:v>2944</c:v>
                </c:pt>
                <c:pt idx="276">
                  <c:v>4201</c:v>
                </c:pt>
                <c:pt idx="277">
                  <c:v>6382</c:v>
                </c:pt>
                <c:pt idx="278">
                  <c:v>4581</c:v>
                </c:pt>
                <c:pt idx="279">
                  <c:v>2770</c:v>
                </c:pt>
                <c:pt idx="280">
                  <c:v>2261</c:v>
                </c:pt>
                <c:pt idx="281">
                  <c:v>2164</c:v>
                </c:pt>
                <c:pt idx="282">
                  <c:v>2330</c:v>
                </c:pt>
                <c:pt idx="283">
                  <c:v>2368</c:v>
                </c:pt>
                <c:pt idx="284">
                  <c:v>1931</c:v>
                </c:pt>
                <c:pt idx="285">
                  <c:v>1395</c:v>
                </c:pt>
                <c:pt idx="286">
                  <c:v>1223</c:v>
                </c:pt>
                <c:pt idx="287">
                  <c:v>908</c:v>
                </c:pt>
                <c:pt idx="288">
                  <c:v>718</c:v>
                </c:pt>
                <c:pt idx="289">
                  <c:v>630</c:v>
                </c:pt>
                <c:pt idx="290">
                  <c:v>780</c:v>
                </c:pt>
                <c:pt idx="291">
                  <c:v>712</c:v>
                </c:pt>
                <c:pt idx="292">
                  <c:v>574</c:v>
                </c:pt>
                <c:pt idx="293">
                  <c:v>555</c:v>
                </c:pt>
                <c:pt idx="294">
                  <c:v>469</c:v>
                </c:pt>
                <c:pt idx="295">
                  <c:v>424</c:v>
                </c:pt>
                <c:pt idx="296">
                  <c:v>408</c:v>
                </c:pt>
                <c:pt idx="297">
                  <c:v>469</c:v>
                </c:pt>
                <c:pt idx="298">
                  <c:v>467</c:v>
                </c:pt>
                <c:pt idx="299">
                  <c:v>418</c:v>
                </c:pt>
                <c:pt idx="300">
                  <c:v>389</c:v>
                </c:pt>
                <c:pt idx="301">
                  <c:v>350</c:v>
                </c:pt>
                <c:pt idx="302">
                  <c:v>309</c:v>
                </c:pt>
                <c:pt idx="303">
                  <c:v>379</c:v>
                </c:pt>
                <c:pt idx="304">
                  <c:v>383</c:v>
                </c:pt>
                <c:pt idx="305">
                  <c:v>355</c:v>
                </c:pt>
                <c:pt idx="306">
                  <c:v>325</c:v>
                </c:pt>
                <c:pt idx="307">
                  <c:v>322</c:v>
                </c:pt>
                <c:pt idx="308">
                  <c:v>299</c:v>
                </c:pt>
                <c:pt idx="309">
                  <c:v>301</c:v>
                </c:pt>
                <c:pt idx="310">
                  <c:v>316</c:v>
                </c:pt>
                <c:pt idx="311">
                  <c:v>404</c:v>
                </c:pt>
                <c:pt idx="312">
                  <c:v>352</c:v>
                </c:pt>
                <c:pt idx="313">
                  <c:v>334</c:v>
                </c:pt>
                <c:pt idx="314">
                  <c:v>328</c:v>
                </c:pt>
                <c:pt idx="315">
                  <c:v>299</c:v>
                </c:pt>
                <c:pt idx="316">
                  <c:v>294</c:v>
                </c:pt>
                <c:pt idx="317">
                  <c:v>343</c:v>
                </c:pt>
                <c:pt idx="318">
                  <c:v>377</c:v>
                </c:pt>
                <c:pt idx="319">
                  <c:v>369</c:v>
                </c:pt>
                <c:pt idx="320">
                  <c:v>286</c:v>
                </c:pt>
                <c:pt idx="321">
                  <c:v>309</c:v>
                </c:pt>
                <c:pt idx="322">
                  <c:v>283</c:v>
                </c:pt>
                <c:pt idx="323">
                  <c:v>286</c:v>
                </c:pt>
                <c:pt idx="324">
                  <c:v>290</c:v>
                </c:pt>
                <c:pt idx="325">
                  <c:v>381</c:v>
                </c:pt>
                <c:pt idx="326">
                  <c:v>415</c:v>
                </c:pt>
                <c:pt idx="327">
                  <c:v>315</c:v>
                </c:pt>
                <c:pt idx="328">
                  <c:v>255</c:v>
                </c:pt>
                <c:pt idx="329">
                  <c:v>251</c:v>
                </c:pt>
                <c:pt idx="330">
                  <c:v>345</c:v>
                </c:pt>
                <c:pt idx="331">
                  <c:v>414</c:v>
                </c:pt>
                <c:pt idx="332">
                  <c:v>437</c:v>
                </c:pt>
                <c:pt idx="333">
                  <c:v>498</c:v>
                </c:pt>
                <c:pt idx="334">
                  <c:v>395</c:v>
                </c:pt>
                <c:pt idx="335">
                  <c:v>343</c:v>
                </c:pt>
                <c:pt idx="336">
                  <c:v>344</c:v>
                </c:pt>
                <c:pt idx="337">
                  <c:v>342</c:v>
                </c:pt>
                <c:pt idx="338">
                  <c:v>353</c:v>
                </c:pt>
                <c:pt idx="339">
                  <c:v>454</c:v>
                </c:pt>
                <c:pt idx="340">
                  <c:v>504</c:v>
                </c:pt>
                <c:pt idx="341">
                  <c:v>432</c:v>
                </c:pt>
                <c:pt idx="342">
                  <c:v>324</c:v>
                </c:pt>
                <c:pt idx="343">
                  <c:v>395</c:v>
                </c:pt>
                <c:pt idx="344">
                  <c:v>397</c:v>
                </c:pt>
                <c:pt idx="345">
                  <c:v>384</c:v>
                </c:pt>
                <c:pt idx="346">
                  <c:v>450</c:v>
                </c:pt>
                <c:pt idx="347">
                  <c:v>545</c:v>
                </c:pt>
                <c:pt idx="348">
                  <c:v>617</c:v>
                </c:pt>
                <c:pt idx="349">
                  <c:v>543</c:v>
                </c:pt>
                <c:pt idx="350">
                  <c:v>449</c:v>
                </c:pt>
                <c:pt idx="351">
                  <c:v>438</c:v>
                </c:pt>
                <c:pt idx="352">
                  <c:v>463</c:v>
                </c:pt>
                <c:pt idx="353">
                  <c:v>643</c:v>
                </c:pt>
                <c:pt idx="354">
                  <c:v>866</c:v>
                </c:pt>
                <c:pt idx="355">
                  <c:v>602</c:v>
                </c:pt>
                <c:pt idx="356">
                  <c:v>493</c:v>
                </c:pt>
                <c:pt idx="357">
                  <c:v>765</c:v>
                </c:pt>
                <c:pt idx="358">
                  <c:v>670</c:v>
                </c:pt>
                <c:pt idx="359">
                  <c:v>655</c:v>
                </c:pt>
                <c:pt idx="360">
                  <c:v>911</c:v>
                </c:pt>
                <c:pt idx="361">
                  <c:v>1197</c:v>
                </c:pt>
                <c:pt idx="362">
                  <c:v>899</c:v>
                </c:pt>
                <c:pt idx="363">
                  <c:v>664</c:v>
                </c:pt>
                <c:pt idx="364">
                  <c:v>684</c:v>
                </c:pt>
                <c:pt idx="365">
                  <c:v>652</c:v>
                </c:pt>
                <c:pt idx="366">
                  <c:v>638</c:v>
                </c:pt>
                <c:pt idx="367">
                  <c:v>850</c:v>
                </c:pt>
                <c:pt idx="368">
                  <c:v>1405</c:v>
                </c:pt>
                <c:pt idx="369">
                  <c:v>1096</c:v>
                </c:pt>
                <c:pt idx="370">
                  <c:v>725</c:v>
                </c:pt>
                <c:pt idx="371">
                  <c:v>738</c:v>
                </c:pt>
                <c:pt idx="372">
                  <c:v>799</c:v>
                </c:pt>
                <c:pt idx="373">
                  <c:v>871</c:v>
                </c:pt>
                <c:pt idx="374">
                  <c:v>1119</c:v>
                </c:pt>
                <c:pt idx="375">
                  <c:v>1710</c:v>
                </c:pt>
                <c:pt idx="376">
                  <c:v>1233</c:v>
                </c:pt>
                <c:pt idx="377">
                  <c:v>810</c:v>
                </c:pt>
                <c:pt idx="378">
                  <c:v>988</c:v>
                </c:pt>
                <c:pt idx="379">
                  <c:v>1140</c:v>
                </c:pt>
                <c:pt idx="380">
                  <c:v>1305</c:v>
                </c:pt>
                <c:pt idx="381">
                  <c:v>1678</c:v>
                </c:pt>
                <c:pt idx="382">
                  <c:v>1904</c:v>
                </c:pt>
                <c:pt idx="383">
                  <c:v>1478</c:v>
                </c:pt>
                <c:pt idx="384">
                  <c:v>936</c:v>
                </c:pt>
                <c:pt idx="385">
                  <c:v>932</c:v>
                </c:pt>
                <c:pt idx="386">
                  <c:v>1063</c:v>
                </c:pt>
                <c:pt idx="387">
                  <c:v>1016</c:v>
                </c:pt>
                <c:pt idx="388">
                  <c:v>1453</c:v>
                </c:pt>
                <c:pt idx="389">
                  <c:v>2340</c:v>
                </c:pt>
                <c:pt idx="390">
                  <c:v>1932</c:v>
                </c:pt>
                <c:pt idx="391">
                  <c:v>1081</c:v>
                </c:pt>
                <c:pt idx="392">
                  <c:v>1177</c:v>
                </c:pt>
                <c:pt idx="393">
                  <c:v>1330</c:v>
                </c:pt>
                <c:pt idx="394">
                  <c:v>1389</c:v>
                </c:pt>
                <c:pt idx="395">
                  <c:v>1999</c:v>
                </c:pt>
                <c:pt idx="396">
                  <c:v>3062</c:v>
                </c:pt>
                <c:pt idx="397">
                  <c:v>2197</c:v>
                </c:pt>
                <c:pt idx="398">
                  <c:v>1210</c:v>
                </c:pt>
                <c:pt idx="399">
                  <c:v>1234</c:v>
                </c:pt>
                <c:pt idx="400">
                  <c:v>1297</c:v>
                </c:pt>
                <c:pt idx="401">
                  <c:v>1572</c:v>
                </c:pt>
                <c:pt idx="402">
                  <c:v>2381</c:v>
                </c:pt>
                <c:pt idx="403">
                  <c:v>3555</c:v>
                </c:pt>
                <c:pt idx="404">
                  <c:v>2311</c:v>
                </c:pt>
                <c:pt idx="405">
                  <c:v>1457</c:v>
                </c:pt>
                <c:pt idx="406">
                  <c:v>1424</c:v>
                </c:pt>
                <c:pt idx="407">
                  <c:v>1641</c:v>
                </c:pt>
                <c:pt idx="408">
                  <c:v>1828</c:v>
                </c:pt>
                <c:pt idx="409">
                  <c:v>2612</c:v>
                </c:pt>
                <c:pt idx="410">
                  <c:v>4120</c:v>
                </c:pt>
                <c:pt idx="411">
                  <c:v>2849</c:v>
                </c:pt>
                <c:pt idx="412">
                  <c:v>1691</c:v>
                </c:pt>
                <c:pt idx="413">
                  <c:v>1733</c:v>
                </c:pt>
                <c:pt idx="414">
                  <c:v>1728</c:v>
                </c:pt>
                <c:pt idx="415">
                  <c:v>2136</c:v>
                </c:pt>
                <c:pt idx="416">
                  <c:v>4358</c:v>
                </c:pt>
                <c:pt idx="417">
                  <c:v>5286</c:v>
                </c:pt>
                <c:pt idx="418">
                  <c:v>3380</c:v>
                </c:pt>
                <c:pt idx="419">
                  <c:v>1899</c:v>
                </c:pt>
                <c:pt idx="420">
                  <c:v>1989</c:v>
                </c:pt>
                <c:pt idx="421">
                  <c:v>2306</c:v>
                </c:pt>
                <c:pt idx="422">
                  <c:v>2317</c:v>
                </c:pt>
                <c:pt idx="423">
                  <c:v>3600</c:v>
                </c:pt>
                <c:pt idx="424">
                  <c:v>5219</c:v>
                </c:pt>
                <c:pt idx="425">
                  <c:v>3645</c:v>
                </c:pt>
                <c:pt idx="426">
                  <c:v>2346</c:v>
                </c:pt>
                <c:pt idx="427">
                  <c:v>2370</c:v>
                </c:pt>
                <c:pt idx="428">
                  <c:v>2566</c:v>
                </c:pt>
                <c:pt idx="429">
                  <c:v>2447</c:v>
                </c:pt>
                <c:pt idx="430">
                  <c:v>3344</c:v>
                </c:pt>
                <c:pt idx="431">
                  <c:v>5263</c:v>
                </c:pt>
                <c:pt idx="432">
                  <c:v>3553</c:v>
                </c:pt>
                <c:pt idx="433">
                  <c:v>2276</c:v>
                </c:pt>
                <c:pt idx="434">
                  <c:v>2128</c:v>
                </c:pt>
                <c:pt idx="435">
                  <c:v>2789</c:v>
                </c:pt>
                <c:pt idx="436">
                  <c:v>2604</c:v>
                </c:pt>
                <c:pt idx="437">
                  <c:v>3576</c:v>
                </c:pt>
                <c:pt idx="438">
                  <c:v>5449</c:v>
                </c:pt>
                <c:pt idx="439">
                  <c:v>3847</c:v>
                </c:pt>
                <c:pt idx="440">
                  <c:v>2708</c:v>
                </c:pt>
                <c:pt idx="441">
                  <c:v>2924</c:v>
                </c:pt>
                <c:pt idx="442">
                  <c:v>3188</c:v>
                </c:pt>
                <c:pt idx="443">
                  <c:v>3529</c:v>
                </c:pt>
                <c:pt idx="444">
                  <c:v>4788</c:v>
                </c:pt>
                <c:pt idx="445">
                  <c:v>6990</c:v>
                </c:pt>
                <c:pt idx="446">
                  <c:v>6242</c:v>
                </c:pt>
                <c:pt idx="447">
                  <c:v>4381</c:v>
                </c:pt>
                <c:pt idx="448">
                  <c:v>2859</c:v>
                </c:pt>
                <c:pt idx="449">
                  <c:v>2893</c:v>
                </c:pt>
                <c:pt idx="450">
                  <c:v>3157</c:v>
                </c:pt>
                <c:pt idx="451">
                  <c:v>4393</c:v>
                </c:pt>
                <c:pt idx="452">
                  <c:v>6611</c:v>
                </c:pt>
                <c:pt idx="453">
                  <c:v>4441</c:v>
                </c:pt>
                <c:pt idx="454">
                  <c:v>2584</c:v>
                </c:pt>
                <c:pt idx="455">
                  <c:v>2772</c:v>
                </c:pt>
                <c:pt idx="456">
                  <c:v>2871</c:v>
                </c:pt>
                <c:pt idx="457">
                  <c:v>2976</c:v>
                </c:pt>
                <c:pt idx="458">
                  <c:v>4773</c:v>
                </c:pt>
                <c:pt idx="459">
                  <c:v>7709</c:v>
                </c:pt>
                <c:pt idx="460">
                  <c:v>5470</c:v>
                </c:pt>
                <c:pt idx="461">
                  <c:v>2571</c:v>
                </c:pt>
                <c:pt idx="462">
                  <c:v>2522</c:v>
                </c:pt>
                <c:pt idx="463">
                  <c:v>2628</c:v>
                </c:pt>
                <c:pt idx="464">
                  <c:v>2858</c:v>
                </c:pt>
                <c:pt idx="465">
                  <c:v>4322</c:v>
                </c:pt>
                <c:pt idx="466">
                  <c:v>6645</c:v>
                </c:pt>
                <c:pt idx="467">
                  <c:v>4430</c:v>
                </c:pt>
                <c:pt idx="468">
                  <c:v>2551</c:v>
                </c:pt>
                <c:pt idx="469">
                  <c:v>3092</c:v>
                </c:pt>
                <c:pt idx="470">
                  <c:v>3573</c:v>
                </c:pt>
                <c:pt idx="471">
                  <c:v>3659</c:v>
                </c:pt>
                <c:pt idx="472">
                  <c:v>5595</c:v>
                </c:pt>
                <c:pt idx="473">
                  <c:v>8318</c:v>
                </c:pt>
                <c:pt idx="474">
                  <c:v>5401</c:v>
                </c:pt>
                <c:pt idx="475">
                  <c:v>3537</c:v>
                </c:pt>
                <c:pt idx="476">
                  <c:v>3539</c:v>
                </c:pt>
                <c:pt idx="477">
                  <c:v>4169</c:v>
                </c:pt>
                <c:pt idx="478">
                  <c:v>4029</c:v>
                </c:pt>
                <c:pt idx="479">
                  <c:v>7258</c:v>
                </c:pt>
                <c:pt idx="480">
                  <c:v>8808</c:v>
                </c:pt>
                <c:pt idx="481">
                  <c:v>6692</c:v>
                </c:pt>
                <c:pt idx="482">
                  <c:v>3431</c:v>
                </c:pt>
                <c:pt idx="483">
                  <c:v>3436</c:v>
                </c:pt>
                <c:pt idx="484">
                  <c:v>3744</c:v>
                </c:pt>
                <c:pt idx="485">
                  <c:v>3819</c:v>
                </c:pt>
                <c:pt idx="486">
                  <c:v>5776</c:v>
                </c:pt>
                <c:pt idx="487">
                  <c:v>8658</c:v>
                </c:pt>
                <c:pt idx="488">
                  <c:v>5843</c:v>
                </c:pt>
                <c:pt idx="489">
                  <c:v>3642</c:v>
                </c:pt>
                <c:pt idx="490">
                  <c:v>3706</c:v>
                </c:pt>
                <c:pt idx="491">
                  <c:v>3677</c:v>
                </c:pt>
                <c:pt idx="492">
                  <c:v>3892</c:v>
                </c:pt>
                <c:pt idx="493">
                  <c:v>6175</c:v>
                </c:pt>
                <c:pt idx="494">
                  <c:v>6808</c:v>
                </c:pt>
                <c:pt idx="495">
                  <c:v>4456</c:v>
                </c:pt>
                <c:pt idx="496">
                  <c:v>2733</c:v>
                </c:pt>
                <c:pt idx="497">
                  <c:v>2771</c:v>
                </c:pt>
                <c:pt idx="498">
                  <c:v>3042</c:v>
                </c:pt>
                <c:pt idx="499">
                  <c:v>2680</c:v>
                </c:pt>
                <c:pt idx="500">
                  <c:v>3957</c:v>
                </c:pt>
                <c:pt idx="501">
                  <c:v>5657</c:v>
                </c:pt>
                <c:pt idx="502">
                  <c:v>3758</c:v>
                </c:pt>
                <c:pt idx="503">
                  <c:v>2875</c:v>
                </c:pt>
                <c:pt idx="504">
                  <c:v>2544</c:v>
                </c:pt>
                <c:pt idx="505">
                  <c:v>2781</c:v>
                </c:pt>
                <c:pt idx="506">
                  <c:v>2913</c:v>
                </c:pt>
                <c:pt idx="507">
                  <c:v>3884</c:v>
                </c:pt>
                <c:pt idx="508">
                  <c:v>5782</c:v>
                </c:pt>
                <c:pt idx="509">
                  <c:v>4245</c:v>
                </c:pt>
                <c:pt idx="510">
                  <c:v>2439</c:v>
                </c:pt>
                <c:pt idx="511">
                  <c:v>2651</c:v>
                </c:pt>
                <c:pt idx="512">
                  <c:v>3029</c:v>
                </c:pt>
                <c:pt idx="513">
                  <c:v>1637</c:v>
                </c:pt>
                <c:pt idx="514">
                  <c:v>1422</c:v>
                </c:pt>
                <c:pt idx="515">
                  <c:v>1572</c:v>
                </c:pt>
                <c:pt idx="516">
                  <c:v>1287</c:v>
                </c:pt>
                <c:pt idx="517">
                  <c:v>1141</c:v>
                </c:pt>
                <c:pt idx="518">
                  <c:v>1375</c:v>
                </c:pt>
                <c:pt idx="519">
                  <c:v>1046</c:v>
                </c:pt>
                <c:pt idx="520">
                  <c:v>1099</c:v>
                </c:pt>
                <c:pt idx="521">
                  <c:v>1345</c:v>
                </c:pt>
                <c:pt idx="522">
                  <c:v>1686</c:v>
                </c:pt>
                <c:pt idx="523">
                  <c:v>1143</c:v>
                </c:pt>
                <c:pt idx="524">
                  <c:v>860</c:v>
                </c:pt>
                <c:pt idx="525">
                  <c:v>709</c:v>
                </c:pt>
                <c:pt idx="526">
                  <c:v>710</c:v>
                </c:pt>
                <c:pt idx="527">
                  <c:v>741</c:v>
                </c:pt>
                <c:pt idx="528">
                  <c:v>1012</c:v>
                </c:pt>
                <c:pt idx="529">
                  <c:v>1181</c:v>
                </c:pt>
                <c:pt idx="530">
                  <c:v>963</c:v>
                </c:pt>
                <c:pt idx="531">
                  <c:v>769</c:v>
                </c:pt>
                <c:pt idx="532">
                  <c:v>683</c:v>
                </c:pt>
                <c:pt idx="533">
                  <c:v>656</c:v>
                </c:pt>
                <c:pt idx="534">
                  <c:v>794</c:v>
                </c:pt>
                <c:pt idx="535">
                  <c:v>1061</c:v>
                </c:pt>
                <c:pt idx="536">
                  <c:v>1246</c:v>
                </c:pt>
                <c:pt idx="537">
                  <c:v>960</c:v>
                </c:pt>
                <c:pt idx="538">
                  <c:v>785</c:v>
                </c:pt>
                <c:pt idx="539">
                  <c:v>806</c:v>
                </c:pt>
                <c:pt idx="540">
                  <c:v>1143</c:v>
                </c:pt>
                <c:pt idx="541">
                  <c:v>1562</c:v>
                </c:pt>
                <c:pt idx="542">
                  <c:v>2140</c:v>
                </c:pt>
                <c:pt idx="543">
                  <c:v>2918</c:v>
                </c:pt>
                <c:pt idx="544">
                  <c:v>2164</c:v>
                </c:pt>
                <c:pt idx="545">
                  <c:v>1372</c:v>
                </c:pt>
                <c:pt idx="546">
                  <c:v>1453</c:v>
                </c:pt>
                <c:pt idx="547">
                  <c:v>1599</c:v>
                </c:pt>
                <c:pt idx="548">
                  <c:v>1837</c:v>
                </c:pt>
                <c:pt idx="549">
                  <c:v>2992</c:v>
                </c:pt>
                <c:pt idx="550">
                  <c:v>3640</c:v>
                </c:pt>
                <c:pt idx="551">
                  <c:v>2760</c:v>
                </c:pt>
                <c:pt idx="552">
                  <c:v>1800</c:v>
                </c:pt>
                <c:pt idx="553">
                  <c:v>1817</c:v>
                </c:pt>
                <c:pt idx="554">
                  <c:v>1438</c:v>
                </c:pt>
                <c:pt idx="555">
                  <c:v>1340</c:v>
                </c:pt>
                <c:pt idx="556">
                  <c:v>1746</c:v>
                </c:pt>
                <c:pt idx="557">
                  <c:v>1985</c:v>
                </c:pt>
                <c:pt idx="558">
                  <c:v>1398</c:v>
                </c:pt>
                <c:pt idx="559">
                  <c:v>1220</c:v>
                </c:pt>
                <c:pt idx="560">
                  <c:v>1205</c:v>
                </c:pt>
                <c:pt idx="561">
                  <c:v>1299</c:v>
                </c:pt>
                <c:pt idx="562">
                  <c:v>1772</c:v>
                </c:pt>
                <c:pt idx="563">
                  <c:v>3476</c:v>
                </c:pt>
                <c:pt idx="564">
                  <c:v>1646</c:v>
                </c:pt>
                <c:pt idx="565">
                  <c:v>1232</c:v>
                </c:pt>
                <c:pt idx="566">
                  <c:v>983</c:v>
                </c:pt>
                <c:pt idx="567">
                  <c:v>1048</c:v>
                </c:pt>
                <c:pt idx="568">
                  <c:v>1045</c:v>
                </c:pt>
                <c:pt idx="569">
                  <c:v>1948</c:v>
                </c:pt>
                <c:pt idx="570">
                  <c:v>1936</c:v>
                </c:pt>
                <c:pt idx="571">
                  <c:v>1015</c:v>
                </c:pt>
                <c:pt idx="572">
                  <c:v>1039</c:v>
                </c:pt>
                <c:pt idx="573">
                  <c:v>922</c:v>
                </c:pt>
                <c:pt idx="574">
                  <c:v>838</c:v>
                </c:pt>
                <c:pt idx="575">
                  <c:v>786</c:v>
                </c:pt>
                <c:pt idx="576">
                  <c:v>814</c:v>
                </c:pt>
                <c:pt idx="577">
                  <c:v>993</c:v>
                </c:pt>
                <c:pt idx="578">
                  <c:v>1152</c:v>
                </c:pt>
                <c:pt idx="579">
                  <c:v>972</c:v>
                </c:pt>
                <c:pt idx="580">
                  <c:v>727</c:v>
                </c:pt>
                <c:pt idx="581">
                  <c:v>642</c:v>
                </c:pt>
                <c:pt idx="582">
                  <c:v>711</c:v>
                </c:pt>
                <c:pt idx="583">
                  <c:v>756</c:v>
                </c:pt>
                <c:pt idx="584">
                  <c:v>847</c:v>
                </c:pt>
                <c:pt idx="585">
                  <c:v>901</c:v>
                </c:pt>
                <c:pt idx="586">
                  <c:v>809</c:v>
                </c:pt>
                <c:pt idx="587">
                  <c:v>677</c:v>
                </c:pt>
                <c:pt idx="588">
                  <c:v>610</c:v>
                </c:pt>
                <c:pt idx="589">
                  <c:v>598</c:v>
                </c:pt>
                <c:pt idx="590">
                  <c:v>579</c:v>
                </c:pt>
                <c:pt idx="591">
                  <c:v>764</c:v>
                </c:pt>
                <c:pt idx="592">
                  <c:v>902</c:v>
                </c:pt>
                <c:pt idx="593">
                  <c:v>906</c:v>
                </c:pt>
                <c:pt idx="594">
                  <c:v>716</c:v>
                </c:pt>
                <c:pt idx="595">
                  <c:v>633</c:v>
                </c:pt>
                <c:pt idx="596">
                  <c:v>632</c:v>
                </c:pt>
                <c:pt idx="597">
                  <c:v>688</c:v>
                </c:pt>
                <c:pt idx="598">
                  <c:v>888</c:v>
                </c:pt>
                <c:pt idx="599">
                  <c:v>1128</c:v>
                </c:pt>
                <c:pt idx="600">
                  <c:v>865</c:v>
                </c:pt>
                <c:pt idx="601">
                  <c:v>687</c:v>
                </c:pt>
                <c:pt idx="602">
                  <c:v>686</c:v>
                </c:pt>
                <c:pt idx="603">
                  <c:v>810</c:v>
                </c:pt>
                <c:pt idx="604">
                  <c:v>921</c:v>
                </c:pt>
                <c:pt idx="605">
                  <c:v>1057</c:v>
                </c:pt>
                <c:pt idx="606">
                  <c:v>1421</c:v>
                </c:pt>
                <c:pt idx="607">
                  <c:v>1256</c:v>
                </c:pt>
                <c:pt idx="608">
                  <c:v>2017</c:v>
                </c:pt>
                <c:pt idx="609">
                  <c:v>1149</c:v>
                </c:pt>
                <c:pt idx="610">
                  <c:v>1150</c:v>
                </c:pt>
                <c:pt idx="611">
                  <c:v>1016</c:v>
                </c:pt>
                <c:pt idx="612">
                  <c:v>1300</c:v>
                </c:pt>
                <c:pt idx="613">
                  <c:v>1586</c:v>
                </c:pt>
                <c:pt idx="614">
                  <c:v>1374</c:v>
                </c:pt>
                <c:pt idx="615">
                  <c:v>1080</c:v>
                </c:pt>
                <c:pt idx="616">
                  <c:v>1020</c:v>
                </c:pt>
                <c:pt idx="617">
                  <c:v>1077</c:v>
                </c:pt>
                <c:pt idx="618">
                  <c:v>1004</c:v>
                </c:pt>
                <c:pt idx="619">
                  <c:v>1245</c:v>
                </c:pt>
                <c:pt idx="620">
                  <c:v>1521</c:v>
                </c:pt>
                <c:pt idx="621">
                  <c:v>1142</c:v>
                </c:pt>
                <c:pt idx="622">
                  <c:v>970</c:v>
                </c:pt>
                <c:pt idx="623">
                  <c:v>936</c:v>
                </c:pt>
                <c:pt idx="624">
                  <c:v>925</c:v>
                </c:pt>
                <c:pt idx="625">
                  <c:v>873</c:v>
                </c:pt>
                <c:pt idx="626">
                  <c:v>1302</c:v>
                </c:pt>
                <c:pt idx="627">
                  <c:v>1545</c:v>
                </c:pt>
                <c:pt idx="628">
                  <c:v>1226</c:v>
                </c:pt>
                <c:pt idx="629">
                  <c:v>1054</c:v>
                </c:pt>
                <c:pt idx="630">
                  <c:v>926</c:v>
                </c:pt>
                <c:pt idx="631">
                  <c:v>1129</c:v>
                </c:pt>
                <c:pt idx="632">
                  <c:v>1027</c:v>
                </c:pt>
                <c:pt idx="633">
                  <c:v>1520</c:v>
                </c:pt>
                <c:pt idx="634">
                  <c:v>1634</c:v>
                </c:pt>
                <c:pt idx="635">
                  <c:v>1290</c:v>
                </c:pt>
                <c:pt idx="636">
                  <c:v>985</c:v>
                </c:pt>
                <c:pt idx="637">
                  <c:v>1010</c:v>
                </c:pt>
                <c:pt idx="638">
                  <c:v>1103</c:v>
                </c:pt>
                <c:pt idx="639">
                  <c:v>1004</c:v>
                </c:pt>
                <c:pt idx="640">
                  <c:v>1425</c:v>
                </c:pt>
                <c:pt idx="641">
                  <c:v>1750</c:v>
                </c:pt>
                <c:pt idx="642">
                  <c:v>1472</c:v>
                </c:pt>
                <c:pt idx="643">
                  <c:v>1054</c:v>
                </c:pt>
                <c:pt idx="644">
                  <c:v>1022</c:v>
                </c:pt>
                <c:pt idx="645">
                  <c:v>1242</c:v>
                </c:pt>
                <c:pt idx="646">
                  <c:v>1171</c:v>
                </c:pt>
                <c:pt idx="647">
                  <c:v>1631</c:v>
                </c:pt>
                <c:pt idx="648">
                  <c:v>2005</c:v>
                </c:pt>
                <c:pt idx="649">
                  <c:v>1622</c:v>
                </c:pt>
                <c:pt idx="650">
                  <c:v>2051</c:v>
                </c:pt>
                <c:pt idx="651">
                  <c:v>1238</c:v>
                </c:pt>
                <c:pt idx="652">
                  <c:v>1174</c:v>
                </c:pt>
                <c:pt idx="653">
                  <c:v>1274</c:v>
                </c:pt>
                <c:pt idx="654">
                  <c:v>1737</c:v>
                </c:pt>
                <c:pt idx="655">
                  <c:v>2131</c:v>
                </c:pt>
                <c:pt idx="656">
                  <c:v>1719</c:v>
                </c:pt>
                <c:pt idx="657">
                  <c:v>1322</c:v>
                </c:pt>
                <c:pt idx="658">
                  <c:v>1799</c:v>
                </c:pt>
                <c:pt idx="659">
                  <c:v>2125</c:v>
                </c:pt>
                <c:pt idx="660">
                  <c:v>2545</c:v>
                </c:pt>
                <c:pt idx="661">
                  <c:v>2788</c:v>
                </c:pt>
                <c:pt idx="662">
                  <c:v>3096</c:v>
                </c:pt>
                <c:pt idx="663">
                  <c:v>3026</c:v>
                </c:pt>
                <c:pt idx="664">
                  <c:v>2827</c:v>
                </c:pt>
                <c:pt idx="665">
                  <c:v>1881</c:v>
                </c:pt>
                <c:pt idx="666">
                  <c:v>2008</c:v>
                </c:pt>
                <c:pt idx="667">
                  <c:v>1807</c:v>
                </c:pt>
                <c:pt idx="668">
                  <c:v>2467</c:v>
                </c:pt>
                <c:pt idx="669">
                  <c:v>3123</c:v>
                </c:pt>
                <c:pt idx="670">
                  <c:v>2534</c:v>
                </c:pt>
                <c:pt idx="671">
                  <c:v>2609</c:v>
                </c:pt>
                <c:pt idx="672">
                  <c:v>2140</c:v>
                </c:pt>
                <c:pt idx="673">
                  <c:v>2079</c:v>
                </c:pt>
                <c:pt idx="674">
                  <c:v>2477</c:v>
                </c:pt>
                <c:pt idx="675">
                  <c:v>3328</c:v>
                </c:pt>
                <c:pt idx="676">
                  <c:v>4827</c:v>
                </c:pt>
                <c:pt idx="677">
                  <c:v>3208</c:v>
                </c:pt>
                <c:pt idx="678">
                  <c:v>2030</c:v>
                </c:pt>
                <c:pt idx="679">
                  <c:v>1966</c:v>
                </c:pt>
                <c:pt idx="680">
                  <c:v>1993</c:v>
                </c:pt>
                <c:pt idx="681">
                  <c:v>2138</c:v>
                </c:pt>
                <c:pt idx="682">
                  <c:v>3537</c:v>
                </c:pt>
                <c:pt idx="683">
                  <c:v>4943</c:v>
                </c:pt>
                <c:pt idx="684">
                  <c:v>3090</c:v>
                </c:pt>
                <c:pt idx="685">
                  <c:v>2099</c:v>
                </c:pt>
                <c:pt idx="686">
                  <c:v>1923</c:v>
                </c:pt>
                <c:pt idx="687">
                  <c:v>2062</c:v>
                </c:pt>
                <c:pt idx="688">
                  <c:v>2113</c:v>
                </c:pt>
                <c:pt idx="689">
                  <c:v>3581</c:v>
                </c:pt>
                <c:pt idx="690">
                  <c:v>4911</c:v>
                </c:pt>
                <c:pt idx="691">
                  <c:v>4485</c:v>
                </c:pt>
                <c:pt idx="692">
                  <c:v>2937</c:v>
                </c:pt>
                <c:pt idx="693">
                  <c:v>2160</c:v>
                </c:pt>
                <c:pt idx="694">
                  <c:v>2225</c:v>
                </c:pt>
                <c:pt idx="695">
                  <c:v>2099</c:v>
                </c:pt>
                <c:pt idx="696">
                  <c:v>3241</c:v>
                </c:pt>
                <c:pt idx="697">
                  <c:v>4478</c:v>
                </c:pt>
                <c:pt idx="698">
                  <c:v>3383</c:v>
                </c:pt>
                <c:pt idx="699">
                  <c:v>2104</c:v>
                </c:pt>
                <c:pt idx="700">
                  <c:v>2088</c:v>
                </c:pt>
                <c:pt idx="701">
                  <c:v>2127</c:v>
                </c:pt>
                <c:pt idx="702">
                  <c:v>3275</c:v>
                </c:pt>
                <c:pt idx="703">
                  <c:v>3853</c:v>
                </c:pt>
                <c:pt idx="704">
                  <c:v>5602</c:v>
                </c:pt>
                <c:pt idx="705">
                  <c:v>3766</c:v>
                </c:pt>
                <c:pt idx="706">
                  <c:v>3104</c:v>
                </c:pt>
                <c:pt idx="707">
                  <c:v>2712</c:v>
                </c:pt>
                <c:pt idx="708">
                  <c:v>2944</c:v>
                </c:pt>
                <c:pt idx="709">
                  <c:v>3244</c:v>
                </c:pt>
                <c:pt idx="710">
                  <c:v>5617</c:v>
                </c:pt>
                <c:pt idx="711">
                  <c:v>7652</c:v>
                </c:pt>
                <c:pt idx="712">
                  <c:v>5712</c:v>
                </c:pt>
                <c:pt idx="713">
                  <c:v>3104</c:v>
                </c:pt>
                <c:pt idx="714">
                  <c:v>3039</c:v>
                </c:pt>
                <c:pt idx="715">
                  <c:v>3325</c:v>
                </c:pt>
                <c:pt idx="716">
                  <c:v>3761</c:v>
                </c:pt>
                <c:pt idx="717">
                  <c:v>6216</c:v>
                </c:pt>
                <c:pt idx="718">
                  <c:v>9243</c:v>
                </c:pt>
                <c:pt idx="719">
                  <c:v>8197</c:v>
                </c:pt>
                <c:pt idx="720">
                  <c:v>5433</c:v>
                </c:pt>
                <c:pt idx="721">
                  <c:v>3663</c:v>
                </c:pt>
                <c:pt idx="722">
                  <c:v>3741</c:v>
                </c:pt>
                <c:pt idx="723">
                  <c:v>3772</c:v>
                </c:pt>
                <c:pt idx="724">
                  <c:v>5335</c:v>
                </c:pt>
                <c:pt idx="725">
                  <c:v>7227</c:v>
                </c:pt>
                <c:pt idx="726">
                  <c:v>4957</c:v>
                </c:pt>
                <c:pt idx="727">
                  <c:v>3014</c:v>
                </c:pt>
                <c:pt idx="728">
                  <c:v>3117</c:v>
                </c:pt>
                <c:pt idx="729">
                  <c:v>3228</c:v>
                </c:pt>
                <c:pt idx="730">
                  <c:v>3466</c:v>
                </c:pt>
                <c:pt idx="731">
                  <c:v>5377</c:v>
                </c:pt>
                <c:pt idx="732">
                  <c:v>7413</c:v>
                </c:pt>
                <c:pt idx="733">
                  <c:v>6141</c:v>
                </c:pt>
                <c:pt idx="734">
                  <c:v>3284</c:v>
                </c:pt>
                <c:pt idx="735">
                  <c:v>3573</c:v>
                </c:pt>
                <c:pt idx="736">
                  <c:v>4310</c:v>
                </c:pt>
                <c:pt idx="737">
                  <c:v>4222</c:v>
                </c:pt>
                <c:pt idx="738">
                  <c:v>7367</c:v>
                </c:pt>
                <c:pt idx="739">
                  <c:v>7672</c:v>
                </c:pt>
                <c:pt idx="740">
                  <c:v>4985</c:v>
                </c:pt>
                <c:pt idx="741">
                  <c:v>3690</c:v>
                </c:pt>
                <c:pt idx="742">
                  <c:v>3898</c:v>
                </c:pt>
                <c:pt idx="743">
                  <c:v>3795</c:v>
                </c:pt>
                <c:pt idx="744">
                  <c:v>4168</c:v>
                </c:pt>
                <c:pt idx="745">
                  <c:v>5996</c:v>
                </c:pt>
                <c:pt idx="746">
                  <c:v>8913</c:v>
                </c:pt>
                <c:pt idx="747">
                  <c:v>6493</c:v>
                </c:pt>
                <c:pt idx="748">
                  <c:v>3643</c:v>
                </c:pt>
                <c:pt idx="749">
                  <c:v>4503</c:v>
                </c:pt>
                <c:pt idx="750">
                  <c:v>4019</c:v>
                </c:pt>
                <c:pt idx="751">
                  <c:v>4183</c:v>
                </c:pt>
                <c:pt idx="752">
                  <c:v>6046</c:v>
                </c:pt>
                <c:pt idx="753">
                  <c:v>9881</c:v>
                </c:pt>
                <c:pt idx="754">
                  <c:v>6558</c:v>
                </c:pt>
                <c:pt idx="755">
                  <c:v>3742</c:v>
                </c:pt>
                <c:pt idx="756">
                  <c:v>4021</c:v>
                </c:pt>
                <c:pt idx="757">
                  <c:v>4568</c:v>
                </c:pt>
                <c:pt idx="758">
                  <c:v>4204</c:v>
                </c:pt>
                <c:pt idx="759">
                  <c:v>5667</c:v>
                </c:pt>
                <c:pt idx="760">
                  <c:v>7315</c:v>
                </c:pt>
                <c:pt idx="761">
                  <c:v>8312</c:v>
                </c:pt>
                <c:pt idx="762">
                  <c:v>5371</c:v>
                </c:pt>
                <c:pt idx="763">
                  <c:v>3568</c:v>
                </c:pt>
                <c:pt idx="764">
                  <c:v>3536</c:v>
                </c:pt>
                <c:pt idx="765">
                  <c:v>3784</c:v>
                </c:pt>
                <c:pt idx="766">
                  <c:v>5488</c:v>
                </c:pt>
                <c:pt idx="767">
                  <c:v>8488</c:v>
                </c:pt>
                <c:pt idx="768">
                  <c:v>6212</c:v>
                </c:pt>
                <c:pt idx="769">
                  <c:v>3895</c:v>
                </c:pt>
                <c:pt idx="770">
                  <c:v>4851</c:v>
                </c:pt>
                <c:pt idx="771">
                  <c:v>4887</c:v>
                </c:pt>
                <c:pt idx="772">
                  <c:v>5038</c:v>
                </c:pt>
                <c:pt idx="773">
                  <c:v>6189</c:v>
                </c:pt>
                <c:pt idx="774">
                  <c:v>8516</c:v>
                </c:pt>
                <c:pt idx="775">
                  <c:v>7490</c:v>
                </c:pt>
                <c:pt idx="776">
                  <c:v>3707</c:v>
                </c:pt>
                <c:pt idx="777">
                  <c:v>3879</c:v>
                </c:pt>
                <c:pt idx="778">
                  <c:v>4590</c:v>
                </c:pt>
                <c:pt idx="779">
                  <c:v>4387</c:v>
                </c:pt>
                <c:pt idx="780">
                  <c:v>6203</c:v>
                </c:pt>
                <c:pt idx="781">
                  <c:v>8959</c:v>
                </c:pt>
                <c:pt idx="782">
                  <c:v>6407</c:v>
                </c:pt>
                <c:pt idx="783">
                  <c:v>3666</c:v>
                </c:pt>
                <c:pt idx="784">
                  <c:v>3819</c:v>
                </c:pt>
                <c:pt idx="785">
                  <c:v>4003</c:v>
                </c:pt>
                <c:pt idx="786">
                  <c:v>4501</c:v>
                </c:pt>
                <c:pt idx="787">
                  <c:v>6375</c:v>
                </c:pt>
                <c:pt idx="788">
                  <c:v>9452</c:v>
                </c:pt>
                <c:pt idx="789">
                  <c:v>6668</c:v>
                </c:pt>
                <c:pt idx="790">
                  <c:v>4122</c:v>
                </c:pt>
                <c:pt idx="791">
                  <c:v>4007</c:v>
                </c:pt>
                <c:pt idx="792">
                  <c:v>3966</c:v>
                </c:pt>
                <c:pt idx="793">
                  <c:v>4402</c:v>
                </c:pt>
                <c:pt idx="794">
                  <c:v>5622</c:v>
                </c:pt>
                <c:pt idx="795">
                  <c:v>7720</c:v>
                </c:pt>
                <c:pt idx="796">
                  <c:v>6000</c:v>
                </c:pt>
                <c:pt idx="797">
                  <c:v>3582</c:v>
                </c:pt>
                <c:pt idx="798">
                  <c:v>3709</c:v>
                </c:pt>
                <c:pt idx="799">
                  <c:v>3865</c:v>
                </c:pt>
                <c:pt idx="800">
                  <c:v>4123</c:v>
                </c:pt>
                <c:pt idx="801">
                  <c:v>5666</c:v>
                </c:pt>
                <c:pt idx="802">
                  <c:v>8367</c:v>
                </c:pt>
                <c:pt idx="803">
                  <c:v>6206</c:v>
                </c:pt>
                <c:pt idx="804">
                  <c:v>3852</c:v>
                </c:pt>
                <c:pt idx="805">
                  <c:v>4080</c:v>
                </c:pt>
                <c:pt idx="806">
                  <c:v>4178</c:v>
                </c:pt>
                <c:pt idx="807">
                  <c:v>4540</c:v>
                </c:pt>
                <c:pt idx="808">
                  <c:v>6648</c:v>
                </c:pt>
                <c:pt idx="809">
                  <c:v>9118</c:v>
                </c:pt>
                <c:pt idx="810">
                  <c:v>8891</c:v>
                </c:pt>
                <c:pt idx="811">
                  <c:v>6079</c:v>
                </c:pt>
                <c:pt idx="812">
                  <c:v>4682</c:v>
                </c:pt>
              </c:numCache>
            </c:numRef>
          </c:val>
          <c:smooth val="0"/>
          <c:extLst>
            <c:ext xmlns:c16="http://schemas.microsoft.com/office/drawing/2014/chart" uri="{C3380CC4-5D6E-409C-BE32-E72D297353CC}">
              <c16:uniqueId val="{00000000-03F2-4347-8D1B-E7F2A99B380B}"/>
            </c:ext>
          </c:extLst>
        </c:ser>
        <c:ser>
          <c:idx val="1"/>
          <c:order val="1"/>
          <c:tx>
            <c:strRef>
              <c:f>'FComparision w bolt app downlds'!$C$1</c:f>
              <c:strCache>
                <c:ptCount val="1"/>
                <c:pt idx="0">
                  <c:v>Forecasts</c:v>
                </c:pt>
              </c:strCache>
            </c:strRef>
          </c:tx>
          <c:spPr>
            <a:ln w="28575" cap="rnd">
              <a:solidFill>
                <a:schemeClr val="accent2"/>
              </a:solidFill>
              <a:round/>
            </a:ln>
            <a:effectLst/>
          </c:spPr>
          <c:marker>
            <c:symbol val="none"/>
          </c:marker>
          <c:cat>
            <c:numRef>
              <c:f>'FComparision w bolt app downlds'!$A$2:$A$864</c:f>
              <c:numCache>
                <c:formatCode>m/d/yyyy</c:formatCode>
                <c:ptCount val="863"/>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pt idx="805">
                  <c:v>44432</c:v>
                </c:pt>
                <c:pt idx="806">
                  <c:v>44433</c:v>
                </c:pt>
                <c:pt idx="807">
                  <c:v>44434</c:v>
                </c:pt>
                <c:pt idx="808">
                  <c:v>44435</c:v>
                </c:pt>
                <c:pt idx="809">
                  <c:v>44436</c:v>
                </c:pt>
                <c:pt idx="810">
                  <c:v>44437</c:v>
                </c:pt>
                <c:pt idx="811">
                  <c:v>44438</c:v>
                </c:pt>
                <c:pt idx="812">
                  <c:v>44439</c:v>
                </c:pt>
                <c:pt idx="813">
                  <c:v>44440</c:v>
                </c:pt>
                <c:pt idx="814">
                  <c:v>44441</c:v>
                </c:pt>
                <c:pt idx="815">
                  <c:v>44442</c:v>
                </c:pt>
                <c:pt idx="816">
                  <c:v>44443</c:v>
                </c:pt>
                <c:pt idx="817">
                  <c:v>44444</c:v>
                </c:pt>
                <c:pt idx="818">
                  <c:v>44445</c:v>
                </c:pt>
                <c:pt idx="819">
                  <c:v>44446</c:v>
                </c:pt>
                <c:pt idx="820">
                  <c:v>44447</c:v>
                </c:pt>
                <c:pt idx="821">
                  <c:v>44448</c:v>
                </c:pt>
                <c:pt idx="822">
                  <c:v>44449</c:v>
                </c:pt>
                <c:pt idx="823">
                  <c:v>44450</c:v>
                </c:pt>
                <c:pt idx="824">
                  <c:v>44451</c:v>
                </c:pt>
                <c:pt idx="825">
                  <c:v>44452</c:v>
                </c:pt>
                <c:pt idx="826">
                  <c:v>44453</c:v>
                </c:pt>
                <c:pt idx="827">
                  <c:v>44454</c:v>
                </c:pt>
                <c:pt idx="828">
                  <c:v>44455</c:v>
                </c:pt>
                <c:pt idx="829">
                  <c:v>44456</c:v>
                </c:pt>
                <c:pt idx="830">
                  <c:v>44457</c:v>
                </c:pt>
                <c:pt idx="831">
                  <c:v>44458</c:v>
                </c:pt>
                <c:pt idx="832">
                  <c:v>44459</c:v>
                </c:pt>
                <c:pt idx="833">
                  <c:v>44460</c:v>
                </c:pt>
                <c:pt idx="834">
                  <c:v>44461</c:v>
                </c:pt>
                <c:pt idx="835">
                  <c:v>44462</c:v>
                </c:pt>
                <c:pt idx="836">
                  <c:v>44463</c:v>
                </c:pt>
                <c:pt idx="837">
                  <c:v>44464</c:v>
                </c:pt>
                <c:pt idx="838">
                  <c:v>44465</c:v>
                </c:pt>
                <c:pt idx="839">
                  <c:v>44466</c:v>
                </c:pt>
                <c:pt idx="840">
                  <c:v>44467</c:v>
                </c:pt>
                <c:pt idx="841">
                  <c:v>44468</c:v>
                </c:pt>
                <c:pt idx="842">
                  <c:v>44469</c:v>
                </c:pt>
                <c:pt idx="843">
                  <c:v>44470</c:v>
                </c:pt>
                <c:pt idx="844">
                  <c:v>44471</c:v>
                </c:pt>
                <c:pt idx="845">
                  <c:v>44472</c:v>
                </c:pt>
                <c:pt idx="846">
                  <c:v>44473</c:v>
                </c:pt>
                <c:pt idx="847">
                  <c:v>44474</c:v>
                </c:pt>
                <c:pt idx="848">
                  <c:v>44475</c:v>
                </c:pt>
                <c:pt idx="849">
                  <c:v>44476</c:v>
                </c:pt>
                <c:pt idx="850">
                  <c:v>44477</c:v>
                </c:pt>
                <c:pt idx="851">
                  <c:v>44478</c:v>
                </c:pt>
                <c:pt idx="852">
                  <c:v>44479</c:v>
                </c:pt>
                <c:pt idx="853">
                  <c:v>44480</c:v>
                </c:pt>
                <c:pt idx="854">
                  <c:v>44481</c:v>
                </c:pt>
                <c:pt idx="855">
                  <c:v>44482</c:v>
                </c:pt>
                <c:pt idx="856">
                  <c:v>44483</c:v>
                </c:pt>
                <c:pt idx="857">
                  <c:v>44484</c:v>
                </c:pt>
                <c:pt idx="858">
                  <c:v>44485</c:v>
                </c:pt>
                <c:pt idx="859">
                  <c:v>44486</c:v>
                </c:pt>
                <c:pt idx="860">
                  <c:v>44487</c:v>
                </c:pt>
                <c:pt idx="861">
                  <c:v>44488</c:v>
                </c:pt>
                <c:pt idx="862">
                  <c:v>44489</c:v>
                </c:pt>
              </c:numCache>
            </c:numRef>
          </c:cat>
          <c:val>
            <c:numRef>
              <c:f>'FComparision w bolt app downlds'!$C$2:$C$864</c:f>
              <c:numCache>
                <c:formatCode>#,##0</c:formatCode>
                <c:ptCount val="863"/>
                <c:pt idx="805">
                  <c:v>3363.8456382999998</c:v>
                </c:pt>
                <c:pt idx="806">
                  <c:v>3523.8505930000001</c:v>
                </c:pt>
                <c:pt idx="807">
                  <c:v>3937.5900464000001</c:v>
                </c:pt>
                <c:pt idx="808">
                  <c:v>5950.6710745</c:v>
                </c:pt>
                <c:pt idx="809">
                  <c:v>8387.6480704999994</c:v>
                </c:pt>
                <c:pt idx="810">
                  <c:v>6650.8041814999997</c:v>
                </c:pt>
                <c:pt idx="811">
                  <c:v>4590.2306239</c:v>
                </c:pt>
                <c:pt idx="812">
                  <c:v>4095.2556719999998</c:v>
                </c:pt>
                <c:pt idx="813">
                  <c:v>3808.1999891</c:v>
                </c:pt>
                <c:pt idx="814">
                  <c:v>3721.6158676</c:v>
                </c:pt>
                <c:pt idx="815">
                  <c:v>5757.0779714</c:v>
                </c:pt>
                <c:pt idx="816">
                  <c:v>8350.1345020999997</c:v>
                </c:pt>
                <c:pt idx="817">
                  <c:v>6512.5311493999998</c:v>
                </c:pt>
                <c:pt idx="818">
                  <c:v>3931.4926506000002</c:v>
                </c:pt>
                <c:pt idx="819">
                  <c:v>4348.3782290999998</c:v>
                </c:pt>
                <c:pt idx="820">
                  <c:v>4346.7206748999997</c:v>
                </c:pt>
                <c:pt idx="821">
                  <c:v>4352.3448835999998</c:v>
                </c:pt>
                <c:pt idx="822">
                  <c:v>6446.1058947000001</c:v>
                </c:pt>
                <c:pt idx="823">
                  <c:v>9281.5865322999998</c:v>
                </c:pt>
                <c:pt idx="824">
                  <c:v>7281.0060212999997</c:v>
                </c:pt>
                <c:pt idx="825">
                  <c:v>4515.4236632000002</c:v>
                </c:pt>
                <c:pt idx="826">
                  <c:v>4950.4275015000003</c:v>
                </c:pt>
                <c:pt idx="827">
                  <c:v>4737.5495842999999</c:v>
                </c:pt>
                <c:pt idx="828">
                  <c:v>4501.6301467000003</c:v>
                </c:pt>
                <c:pt idx="829">
                  <c:v>6409.5706412999998</c:v>
                </c:pt>
                <c:pt idx="830">
                  <c:v>8966.2819397000003</c:v>
                </c:pt>
                <c:pt idx="831">
                  <c:v>7105.3779277000003</c:v>
                </c:pt>
                <c:pt idx="832">
                  <c:v>4415.8828665000001</c:v>
                </c:pt>
                <c:pt idx="833">
                  <c:v>4657.8419723999996</c:v>
                </c:pt>
                <c:pt idx="834">
                  <c:v>4517.3443777000002</c:v>
                </c:pt>
                <c:pt idx="835">
                  <c:v>4426.7624949000001</c:v>
                </c:pt>
                <c:pt idx="836">
                  <c:v>6482.3094302</c:v>
                </c:pt>
                <c:pt idx="837">
                  <c:v>9390.1580651999993</c:v>
                </c:pt>
                <c:pt idx="838">
                  <c:v>7406.5821100000003</c:v>
                </c:pt>
                <c:pt idx="839">
                  <c:v>4507.3975680000003</c:v>
                </c:pt>
                <c:pt idx="840">
                  <c:v>4730.4852504</c:v>
                </c:pt>
                <c:pt idx="841">
                  <c:v>4477.4706121999998</c:v>
                </c:pt>
                <c:pt idx="842">
                  <c:v>4245.1484309999996</c:v>
                </c:pt>
                <c:pt idx="843">
                  <c:v>5808.4207641000003</c:v>
                </c:pt>
                <c:pt idx="844">
                  <c:v>8668.2289462000008</c:v>
                </c:pt>
                <c:pt idx="845">
                  <c:v>6402.9111124000001</c:v>
                </c:pt>
                <c:pt idx="846">
                  <c:v>3473.0014461000001</c:v>
                </c:pt>
                <c:pt idx="847">
                  <c:v>3799.3978952000002</c:v>
                </c:pt>
                <c:pt idx="848">
                  <c:v>3460.8778461000002</c:v>
                </c:pt>
                <c:pt idx="849">
                  <c:v>3357.1567332</c:v>
                </c:pt>
                <c:pt idx="850">
                  <c:v>4749.4433021000004</c:v>
                </c:pt>
                <c:pt idx="851">
                  <c:v>6065.0882678999997</c:v>
                </c:pt>
                <c:pt idx="852">
                  <c:v>3741.2763263000002</c:v>
                </c:pt>
                <c:pt idx="853">
                  <c:v>1216.1836538</c:v>
                </c:pt>
                <c:pt idx="854">
                  <c:v>1654.2998563000001</c:v>
                </c:pt>
                <c:pt idx="855">
                  <c:v>1988.7004692999999</c:v>
                </c:pt>
                <c:pt idx="856">
                  <c:v>2461.5745738999999</c:v>
                </c:pt>
                <c:pt idx="857">
                  <c:v>4702.307213</c:v>
                </c:pt>
                <c:pt idx="858">
                  <c:v>7367.4752878999998</c:v>
                </c:pt>
                <c:pt idx="859">
                  <c:v>5531.5174467999996</c:v>
                </c:pt>
                <c:pt idx="860">
                  <c:v>2950.3601994000001</c:v>
                </c:pt>
                <c:pt idx="861">
                  <c:v>3331.1564211</c:v>
                </c:pt>
                <c:pt idx="862">
                  <c:v>3294.0668829000001</c:v>
                </c:pt>
              </c:numCache>
            </c:numRef>
          </c:val>
          <c:smooth val="0"/>
          <c:extLst>
            <c:ext xmlns:c16="http://schemas.microsoft.com/office/drawing/2014/chart" uri="{C3380CC4-5D6E-409C-BE32-E72D297353CC}">
              <c16:uniqueId val="{00000001-03F2-4347-8D1B-E7F2A99B380B}"/>
            </c:ext>
          </c:extLst>
        </c:ser>
        <c:ser>
          <c:idx val="2"/>
          <c:order val="2"/>
          <c:tx>
            <c:strRef>
              <c:f>'FComparision w bolt app downlds'!$D$1</c:f>
              <c:strCache>
                <c:ptCount val="1"/>
                <c:pt idx="0">
                  <c:v>Bolt App downlds</c:v>
                </c:pt>
              </c:strCache>
            </c:strRef>
          </c:tx>
          <c:spPr>
            <a:ln w="28575" cap="rnd">
              <a:solidFill>
                <a:schemeClr val="accent3"/>
              </a:solidFill>
              <a:round/>
            </a:ln>
            <a:effectLst/>
          </c:spPr>
          <c:marker>
            <c:symbol val="none"/>
          </c:marker>
          <c:cat>
            <c:numRef>
              <c:f>'FComparision w bolt app downlds'!$A$2:$A$864</c:f>
              <c:numCache>
                <c:formatCode>m/d/yyyy</c:formatCode>
                <c:ptCount val="863"/>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pt idx="805">
                  <c:v>44432</c:v>
                </c:pt>
                <c:pt idx="806">
                  <c:v>44433</c:v>
                </c:pt>
                <c:pt idx="807">
                  <c:v>44434</c:v>
                </c:pt>
                <c:pt idx="808">
                  <c:v>44435</c:v>
                </c:pt>
                <c:pt idx="809">
                  <c:v>44436</c:v>
                </c:pt>
                <c:pt idx="810">
                  <c:v>44437</c:v>
                </c:pt>
                <c:pt idx="811">
                  <c:v>44438</c:v>
                </c:pt>
                <c:pt idx="812">
                  <c:v>44439</c:v>
                </c:pt>
                <c:pt idx="813">
                  <c:v>44440</c:v>
                </c:pt>
                <c:pt idx="814">
                  <c:v>44441</c:v>
                </c:pt>
                <c:pt idx="815">
                  <c:v>44442</c:v>
                </c:pt>
                <c:pt idx="816">
                  <c:v>44443</c:v>
                </c:pt>
                <c:pt idx="817">
                  <c:v>44444</c:v>
                </c:pt>
                <c:pt idx="818">
                  <c:v>44445</c:v>
                </c:pt>
                <c:pt idx="819">
                  <c:v>44446</c:v>
                </c:pt>
                <c:pt idx="820">
                  <c:v>44447</c:v>
                </c:pt>
                <c:pt idx="821">
                  <c:v>44448</c:v>
                </c:pt>
                <c:pt idx="822">
                  <c:v>44449</c:v>
                </c:pt>
                <c:pt idx="823">
                  <c:v>44450</c:v>
                </c:pt>
                <c:pt idx="824">
                  <c:v>44451</c:v>
                </c:pt>
                <c:pt idx="825">
                  <c:v>44452</c:v>
                </c:pt>
                <c:pt idx="826">
                  <c:v>44453</c:v>
                </c:pt>
                <c:pt idx="827">
                  <c:v>44454</c:v>
                </c:pt>
                <c:pt idx="828">
                  <c:v>44455</c:v>
                </c:pt>
                <c:pt idx="829">
                  <c:v>44456</c:v>
                </c:pt>
                <c:pt idx="830">
                  <c:v>44457</c:v>
                </c:pt>
                <c:pt idx="831">
                  <c:v>44458</c:v>
                </c:pt>
                <c:pt idx="832">
                  <c:v>44459</c:v>
                </c:pt>
                <c:pt idx="833">
                  <c:v>44460</c:v>
                </c:pt>
                <c:pt idx="834">
                  <c:v>44461</c:v>
                </c:pt>
                <c:pt idx="835">
                  <c:v>44462</c:v>
                </c:pt>
                <c:pt idx="836">
                  <c:v>44463</c:v>
                </c:pt>
                <c:pt idx="837">
                  <c:v>44464</c:v>
                </c:pt>
                <c:pt idx="838">
                  <c:v>44465</c:v>
                </c:pt>
                <c:pt idx="839">
                  <c:v>44466</c:v>
                </c:pt>
                <c:pt idx="840">
                  <c:v>44467</c:v>
                </c:pt>
                <c:pt idx="841">
                  <c:v>44468</c:v>
                </c:pt>
                <c:pt idx="842">
                  <c:v>44469</c:v>
                </c:pt>
                <c:pt idx="843">
                  <c:v>44470</c:v>
                </c:pt>
                <c:pt idx="844">
                  <c:v>44471</c:v>
                </c:pt>
                <c:pt idx="845">
                  <c:v>44472</c:v>
                </c:pt>
                <c:pt idx="846">
                  <c:v>44473</c:v>
                </c:pt>
                <c:pt idx="847">
                  <c:v>44474</c:v>
                </c:pt>
                <c:pt idx="848">
                  <c:v>44475</c:v>
                </c:pt>
                <c:pt idx="849">
                  <c:v>44476</c:v>
                </c:pt>
                <c:pt idx="850">
                  <c:v>44477</c:v>
                </c:pt>
                <c:pt idx="851">
                  <c:v>44478</c:v>
                </c:pt>
                <c:pt idx="852">
                  <c:v>44479</c:v>
                </c:pt>
                <c:pt idx="853">
                  <c:v>44480</c:v>
                </c:pt>
                <c:pt idx="854">
                  <c:v>44481</c:v>
                </c:pt>
                <c:pt idx="855">
                  <c:v>44482</c:v>
                </c:pt>
                <c:pt idx="856">
                  <c:v>44483</c:v>
                </c:pt>
                <c:pt idx="857">
                  <c:v>44484</c:v>
                </c:pt>
                <c:pt idx="858">
                  <c:v>44485</c:v>
                </c:pt>
                <c:pt idx="859">
                  <c:v>44486</c:v>
                </c:pt>
                <c:pt idx="860">
                  <c:v>44487</c:v>
                </c:pt>
                <c:pt idx="861">
                  <c:v>44488</c:v>
                </c:pt>
                <c:pt idx="862">
                  <c:v>44489</c:v>
                </c:pt>
              </c:numCache>
            </c:numRef>
          </c:cat>
          <c:val>
            <c:numRef>
              <c:f>'FComparision w bolt app downlds'!$D$2:$D$864</c:f>
              <c:numCache>
                <c:formatCode>#,##0</c:formatCode>
                <c:ptCount val="863"/>
                <c:pt idx="0">
                  <c:v>7902</c:v>
                </c:pt>
                <c:pt idx="1">
                  <c:v>7326</c:v>
                </c:pt>
                <c:pt idx="2">
                  <c:v>5094</c:v>
                </c:pt>
                <c:pt idx="3">
                  <c:v>4611</c:v>
                </c:pt>
                <c:pt idx="4">
                  <c:v>5906</c:v>
                </c:pt>
                <c:pt idx="5">
                  <c:v>3081</c:v>
                </c:pt>
                <c:pt idx="6">
                  <c:v>2343</c:v>
                </c:pt>
                <c:pt idx="7">
                  <c:v>2324</c:v>
                </c:pt>
                <c:pt idx="8">
                  <c:v>2194</c:v>
                </c:pt>
                <c:pt idx="9">
                  <c:v>1997</c:v>
                </c:pt>
                <c:pt idx="10">
                  <c:v>2419</c:v>
                </c:pt>
                <c:pt idx="11">
                  <c:v>2802</c:v>
                </c:pt>
                <c:pt idx="12">
                  <c:v>2367</c:v>
                </c:pt>
                <c:pt idx="13">
                  <c:v>1735</c:v>
                </c:pt>
                <c:pt idx="14">
                  <c:v>1734</c:v>
                </c:pt>
                <c:pt idx="15">
                  <c:v>1785</c:v>
                </c:pt>
                <c:pt idx="16">
                  <c:v>1830</c:v>
                </c:pt>
                <c:pt idx="17">
                  <c:v>2237</c:v>
                </c:pt>
                <c:pt idx="18">
                  <c:v>2907</c:v>
                </c:pt>
                <c:pt idx="19">
                  <c:v>2427</c:v>
                </c:pt>
                <c:pt idx="20">
                  <c:v>1625</c:v>
                </c:pt>
                <c:pt idx="21">
                  <c:v>1746</c:v>
                </c:pt>
                <c:pt idx="22">
                  <c:v>1798</c:v>
                </c:pt>
                <c:pt idx="23">
                  <c:v>2095</c:v>
                </c:pt>
                <c:pt idx="24">
                  <c:v>2439</c:v>
                </c:pt>
                <c:pt idx="25">
                  <c:v>3072</c:v>
                </c:pt>
                <c:pt idx="26">
                  <c:v>3053</c:v>
                </c:pt>
                <c:pt idx="27">
                  <c:v>2229</c:v>
                </c:pt>
                <c:pt idx="28">
                  <c:v>1884</c:v>
                </c:pt>
                <c:pt idx="29">
                  <c:v>1831</c:v>
                </c:pt>
                <c:pt idx="30">
                  <c:v>2133</c:v>
                </c:pt>
                <c:pt idx="31">
                  <c:v>2320</c:v>
                </c:pt>
                <c:pt idx="32">
                  <c:v>3032</c:v>
                </c:pt>
                <c:pt idx="33">
                  <c:v>2813</c:v>
                </c:pt>
                <c:pt idx="34">
                  <c:v>2227</c:v>
                </c:pt>
                <c:pt idx="35">
                  <c:v>2271</c:v>
                </c:pt>
                <c:pt idx="36">
                  <c:v>1886</c:v>
                </c:pt>
                <c:pt idx="37">
                  <c:v>2048</c:v>
                </c:pt>
                <c:pt idx="38">
                  <c:v>2430</c:v>
                </c:pt>
                <c:pt idx="39">
                  <c:v>3036</c:v>
                </c:pt>
                <c:pt idx="40">
                  <c:v>2789</c:v>
                </c:pt>
                <c:pt idx="41">
                  <c:v>2152</c:v>
                </c:pt>
                <c:pt idx="42">
                  <c:v>2326</c:v>
                </c:pt>
                <c:pt idx="43">
                  <c:v>2418</c:v>
                </c:pt>
                <c:pt idx="44">
                  <c:v>2638</c:v>
                </c:pt>
                <c:pt idx="45">
                  <c:v>2888</c:v>
                </c:pt>
                <c:pt idx="46">
                  <c:v>3400</c:v>
                </c:pt>
                <c:pt idx="47">
                  <c:v>3339</c:v>
                </c:pt>
                <c:pt idx="48">
                  <c:v>2541</c:v>
                </c:pt>
                <c:pt idx="49">
                  <c:v>2417</c:v>
                </c:pt>
                <c:pt idx="50">
                  <c:v>2703</c:v>
                </c:pt>
                <c:pt idx="51">
                  <c:v>2904</c:v>
                </c:pt>
                <c:pt idx="52">
                  <c:v>3362</c:v>
                </c:pt>
                <c:pt idx="53">
                  <c:v>3938</c:v>
                </c:pt>
                <c:pt idx="54">
                  <c:v>3294</c:v>
                </c:pt>
                <c:pt idx="55">
                  <c:v>2735</c:v>
                </c:pt>
                <c:pt idx="56">
                  <c:v>2677</c:v>
                </c:pt>
                <c:pt idx="57">
                  <c:v>2695</c:v>
                </c:pt>
                <c:pt idx="58">
                  <c:v>3257</c:v>
                </c:pt>
                <c:pt idx="59">
                  <c:v>3656</c:v>
                </c:pt>
                <c:pt idx="60">
                  <c:v>3920</c:v>
                </c:pt>
                <c:pt idx="61">
                  <c:v>3730</c:v>
                </c:pt>
                <c:pt idx="62">
                  <c:v>2927</c:v>
                </c:pt>
                <c:pt idx="63">
                  <c:v>2974</c:v>
                </c:pt>
                <c:pt idx="64">
                  <c:v>3172</c:v>
                </c:pt>
                <c:pt idx="65">
                  <c:v>3302</c:v>
                </c:pt>
                <c:pt idx="66">
                  <c:v>3715</c:v>
                </c:pt>
                <c:pt idx="67">
                  <c:v>3957</c:v>
                </c:pt>
                <c:pt idx="68">
                  <c:v>3975</c:v>
                </c:pt>
                <c:pt idx="69">
                  <c:v>2868</c:v>
                </c:pt>
                <c:pt idx="70">
                  <c:v>2941</c:v>
                </c:pt>
                <c:pt idx="71">
                  <c:v>2830</c:v>
                </c:pt>
                <c:pt idx="72">
                  <c:v>3304</c:v>
                </c:pt>
                <c:pt idx="73">
                  <c:v>3826</c:v>
                </c:pt>
                <c:pt idx="74">
                  <c:v>6954</c:v>
                </c:pt>
                <c:pt idx="75">
                  <c:v>7157</c:v>
                </c:pt>
                <c:pt idx="76">
                  <c:v>5150</c:v>
                </c:pt>
                <c:pt idx="77">
                  <c:v>4078</c:v>
                </c:pt>
                <c:pt idx="78">
                  <c:v>3566</c:v>
                </c:pt>
                <c:pt idx="79">
                  <c:v>3393</c:v>
                </c:pt>
                <c:pt idx="80">
                  <c:v>3964</c:v>
                </c:pt>
                <c:pt idx="81">
                  <c:v>6906</c:v>
                </c:pt>
                <c:pt idx="82">
                  <c:v>6168</c:v>
                </c:pt>
                <c:pt idx="83">
                  <c:v>4233</c:v>
                </c:pt>
                <c:pt idx="84">
                  <c:v>2990</c:v>
                </c:pt>
                <c:pt idx="85">
                  <c:v>4241</c:v>
                </c:pt>
                <c:pt idx="86">
                  <c:v>4146</c:v>
                </c:pt>
                <c:pt idx="87">
                  <c:v>5440</c:v>
                </c:pt>
                <c:pt idx="88">
                  <c:v>7088</c:v>
                </c:pt>
                <c:pt idx="89">
                  <c:v>6827</c:v>
                </c:pt>
                <c:pt idx="90">
                  <c:v>4107</c:v>
                </c:pt>
                <c:pt idx="91">
                  <c:v>4397</c:v>
                </c:pt>
                <c:pt idx="92">
                  <c:v>4616</c:v>
                </c:pt>
                <c:pt idx="93">
                  <c:v>4765</c:v>
                </c:pt>
                <c:pt idx="94">
                  <c:v>5789</c:v>
                </c:pt>
                <c:pt idx="95">
                  <c:v>7533</c:v>
                </c:pt>
                <c:pt idx="96">
                  <c:v>7157</c:v>
                </c:pt>
                <c:pt idx="97">
                  <c:v>4787</c:v>
                </c:pt>
                <c:pt idx="98">
                  <c:v>4562</c:v>
                </c:pt>
                <c:pt idx="99">
                  <c:v>4318</c:v>
                </c:pt>
                <c:pt idx="100">
                  <c:v>4737</c:v>
                </c:pt>
                <c:pt idx="101">
                  <c:v>5553</c:v>
                </c:pt>
                <c:pt idx="102">
                  <c:v>7153</c:v>
                </c:pt>
                <c:pt idx="103">
                  <c:v>5408</c:v>
                </c:pt>
                <c:pt idx="104">
                  <c:v>3467</c:v>
                </c:pt>
                <c:pt idx="105">
                  <c:v>4606</c:v>
                </c:pt>
                <c:pt idx="106">
                  <c:v>4333</c:v>
                </c:pt>
                <c:pt idx="107">
                  <c:v>4219</c:v>
                </c:pt>
                <c:pt idx="108">
                  <c:v>4890</c:v>
                </c:pt>
                <c:pt idx="109">
                  <c:v>7199</c:v>
                </c:pt>
                <c:pt idx="110">
                  <c:v>5543</c:v>
                </c:pt>
                <c:pt idx="111">
                  <c:v>2871</c:v>
                </c:pt>
                <c:pt idx="112">
                  <c:v>4554</c:v>
                </c:pt>
                <c:pt idx="113">
                  <c:v>2542</c:v>
                </c:pt>
                <c:pt idx="114">
                  <c:v>3652</c:v>
                </c:pt>
                <c:pt idx="115">
                  <c:v>4764</c:v>
                </c:pt>
                <c:pt idx="116">
                  <c:v>6871</c:v>
                </c:pt>
                <c:pt idx="117">
                  <c:v>5486</c:v>
                </c:pt>
                <c:pt idx="118">
                  <c:v>2528</c:v>
                </c:pt>
                <c:pt idx="119">
                  <c:v>2405</c:v>
                </c:pt>
                <c:pt idx="120">
                  <c:v>2155</c:v>
                </c:pt>
                <c:pt idx="121">
                  <c:v>2363</c:v>
                </c:pt>
                <c:pt idx="122">
                  <c:v>2872</c:v>
                </c:pt>
                <c:pt idx="123">
                  <c:v>5768</c:v>
                </c:pt>
                <c:pt idx="124">
                  <c:v>3319</c:v>
                </c:pt>
                <c:pt idx="125">
                  <c:v>2433</c:v>
                </c:pt>
                <c:pt idx="126">
                  <c:v>2058</c:v>
                </c:pt>
                <c:pt idx="127">
                  <c:v>2059</c:v>
                </c:pt>
                <c:pt idx="128">
                  <c:v>1992</c:v>
                </c:pt>
                <c:pt idx="129">
                  <c:v>2548</c:v>
                </c:pt>
                <c:pt idx="130">
                  <c:v>4017</c:v>
                </c:pt>
                <c:pt idx="131">
                  <c:v>3075</c:v>
                </c:pt>
                <c:pt idx="132">
                  <c:v>2258</c:v>
                </c:pt>
                <c:pt idx="133">
                  <c:v>1964</c:v>
                </c:pt>
                <c:pt idx="134">
                  <c:v>2076</c:v>
                </c:pt>
                <c:pt idx="135">
                  <c:v>2126</c:v>
                </c:pt>
                <c:pt idx="136">
                  <c:v>2539</c:v>
                </c:pt>
                <c:pt idx="137">
                  <c:v>4301</c:v>
                </c:pt>
                <c:pt idx="138">
                  <c:v>3866</c:v>
                </c:pt>
                <c:pt idx="139">
                  <c:v>2280</c:v>
                </c:pt>
                <c:pt idx="140">
                  <c:v>2455</c:v>
                </c:pt>
                <c:pt idx="141">
                  <c:v>2342</c:v>
                </c:pt>
                <c:pt idx="142">
                  <c:v>3915</c:v>
                </c:pt>
                <c:pt idx="143">
                  <c:v>4825</c:v>
                </c:pt>
                <c:pt idx="144">
                  <c:v>7003</c:v>
                </c:pt>
                <c:pt idx="145">
                  <c:v>4702</c:v>
                </c:pt>
                <c:pt idx="146">
                  <c:v>2282</c:v>
                </c:pt>
                <c:pt idx="147">
                  <c:v>2168</c:v>
                </c:pt>
                <c:pt idx="148">
                  <c:v>2100</c:v>
                </c:pt>
                <c:pt idx="149">
                  <c:v>2076</c:v>
                </c:pt>
                <c:pt idx="150">
                  <c:v>2357</c:v>
                </c:pt>
                <c:pt idx="151">
                  <c:v>4027</c:v>
                </c:pt>
                <c:pt idx="152">
                  <c:v>3434</c:v>
                </c:pt>
                <c:pt idx="153">
                  <c:v>2024</c:v>
                </c:pt>
                <c:pt idx="154">
                  <c:v>1789</c:v>
                </c:pt>
                <c:pt idx="155">
                  <c:v>1837</c:v>
                </c:pt>
                <c:pt idx="156">
                  <c:v>1908</c:v>
                </c:pt>
                <c:pt idx="157">
                  <c:v>2309</c:v>
                </c:pt>
                <c:pt idx="158">
                  <c:v>3760</c:v>
                </c:pt>
                <c:pt idx="159">
                  <c:v>2985</c:v>
                </c:pt>
                <c:pt idx="160">
                  <c:v>1797</c:v>
                </c:pt>
                <c:pt idx="161">
                  <c:v>1472</c:v>
                </c:pt>
                <c:pt idx="162">
                  <c:v>1380</c:v>
                </c:pt>
                <c:pt idx="163">
                  <c:v>1770</c:v>
                </c:pt>
                <c:pt idx="164">
                  <c:v>2260</c:v>
                </c:pt>
                <c:pt idx="165">
                  <c:v>3271</c:v>
                </c:pt>
                <c:pt idx="166">
                  <c:v>3011</c:v>
                </c:pt>
                <c:pt idx="167">
                  <c:v>4483</c:v>
                </c:pt>
                <c:pt idx="168">
                  <c:v>3915</c:v>
                </c:pt>
                <c:pt idx="169">
                  <c:v>2284</c:v>
                </c:pt>
                <c:pt idx="170">
                  <c:v>4791</c:v>
                </c:pt>
                <c:pt idx="171">
                  <c:v>2369</c:v>
                </c:pt>
                <c:pt idx="172">
                  <c:v>5170</c:v>
                </c:pt>
                <c:pt idx="173">
                  <c:v>4412</c:v>
                </c:pt>
                <c:pt idx="174">
                  <c:v>2244</c:v>
                </c:pt>
                <c:pt idx="175">
                  <c:v>2281</c:v>
                </c:pt>
                <c:pt idx="176">
                  <c:v>2260</c:v>
                </c:pt>
                <c:pt idx="177">
                  <c:v>2333</c:v>
                </c:pt>
                <c:pt idx="178">
                  <c:v>4278</c:v>
                </c:pt>
                <c:pt idx="179">
                  <c:v>4897</c:v>
                </c:pt>
                <c:pt idx="180">
                  <c:v>4884</c:v>
                </c:pt>
                <c:pt idx="181">
                  <c:v>2364</c:v>
                </c:pt>
                <c:pt idx="182">
                  <c:v>2406</c:v>
                </c:pt>
                <c:pt idx="183">
                  <c:v>3788</c:v>
                </c:pt>
                <c:pt idx="184">
                  <c:v>4468</c:v>
                </c:pt>
                <c:pt idx="185">
                  <c:v>5072</c:v>
                </c:pt>
                <c:pt idx="186">
                  <c:v>5702</c:v>
                </c:pt>
                <c:pt idx="187">
                  <c:v>5507</c:v>
                </c:pt>
                <c:pt idx="188">
                  <c:v>4064</c:v>
                </c:pt>
                <c:pt idx="189">
                  <c:v>3918</c:v>
                </c:pt>
                <c:pt idx="190">
                  <c:v>4211</c:v>
                </c:pt>
                <c:pt idx="191">
                  <c:v>4451</c:v>
                </c:pt>
                <c:pt idx="192">
                  <c:v>4684</c:v>
                </c:pt>
                <c:pt idx="193">
                  <c:v>6040</c:v>
                </c:pt>
                <c:pt idx="194">
                  <c:v>5613</c:v>
                </c:pt>
                <c:pt idx="195">
                  <c:v>4525</c:v>
                </c:pt>
                <c:pt idx="196">
                  <c:v>4179</c:v>
                </c:pt>
                <c:pt idx="197">
                  <c:v>2204</c:v>
                </c:pt>
                <c:pt idx="198">
                  <c:v>2243</c:v>
                </c:pt>
                <c:pt idx="199">
                  <c:v>2502</c:v>
                </c:pt>
                <c:pt idx="200">
                  <c:v>3288</c:v>
                </c:pt>
                <c:pt idx="201">
                  <c:v>3260</c:v>
                </c:pt>
                <c:pt idx="202">
                  <c:v>2374</c:v>
                </c:pt>
                <c:pt idx="203">
                  <c:v>5380</c:v>
                </c:pt>
                <c:pt idx="204">
                  <c:v>5127</c:v>
                </c:pt>
                <c:pt idx="205">
                  <c:v>2348</c:v>
                </c:pt>
                <c:pt idx="206">
                  <c:v>2099</c:v>
                </c:pt>
                <c:pt idx="207">
                  <c:v>2674</c:v>
                </c:pt>
                <c:pt idx="208">
                  <c:v>2690</c:v>
                </c:pt>
                <c:pt idx="209">
                  <c:v>1542</c:v>
                </c:pt>
                <c:pt idx="210">
                  <c:v>1768</c:v>
                </c:pt>
                <c:pt idx="211">
                  <c:v>1540</c:v>
                </c:pt>
                <c:pt idx="212">
                  <c:v>1535</c:v>
                </c:pt>
                <c:pt idx="213">
                  <c:v>1978</c:v>
                </c:pt>
                <c:pt idx="214">
                  <c:v>2556</c:v>
                </c:pt>
                <c:pt idx="215">
                  <c:v>2314</c:v>
                </c:pt>
                <c:pt idx="216">
                  <c:v>1779</c:v>
                </c:pt>
                <c:pt idx="217">
                  <c:v>1817</c:v>
                </c:pt>
                <c:pt idx="218">
                  <c:v>1947</c:v>
                </c:pt>
                <c:pt idx="219">
                  <c:v>2080</c:v>
                </c:pt>
                <c:pt idx="220">
                  <c:v>2293</c:v>
                </c:pt>
                <c:pt idx="221">
                  <c:v>2759</c:v>
                </c:pt>
                <c:pt idx="222">
                  <c:v>2302</c:v>
                </c:pt>
                <c:pt idx="223">
                  <c:v>1476</c:v>
                </c:pt>
                <c:pt idx="224">
                  <c:v>1451</c:v>
                </c:pt>
                <c:pt idx="225">
                  <c:v>1529</c:v>
                </c:pt>
                <c:pt idx="226">
                  <c:v>1734</c:v>
                </c:pt>
                <c:pt idx="227">
                  <c:v>2217</c:v>
                </c:pt>
                <c:pt idx="228">
                  <c:v>3350</c:v>
                </c:pt>
                <c:pt idx="229">
                  <c:v>2516</c:v>
                </c:pt>
                <c:pt idx="230">
                  <c:v>1686</c:v>
                </c:pt>
                <c:pt idx="231">
                  <c:v>1787</c:v>
                </c:pt>
                <c:pt idx="232">
                  <c:v>1560</c:v>
                </c:pt>
                <c:pt idx="233">
                  <c:v>1830</c:v>
                </c:pt>
                <c:pt idx="234">
                  <c:v>2235</c:v>
                </c:pt>
                <c:pt idx="235">
                  <c:v>3827</c:v>
                </c:pt>
                <c:pt idx="236">
                  <c:v>2417</c:v>
                </c:pt>
                <c:pt idx="237">
                  <c:v>1578</c:v>
                </c:pt>
                <c:pt idx="238">
                  <c:v>1369</c:v>
                </c:pt>
                <c:pt idx="239">
                  <c:v>1493</c:v>
                </c:pt>
                <c:pt idx="240">
                  <c:v>1772</c:v>
                </c:pt>
                <c:pt idx="241">
                  <c:v>1916</c:v>
                </c:pt>
                <c:pt idx="242">
                  <c:v>3405</c:v>
                </c:pt>
                <c:pt idx="243">
                  <c:v>2714</c:v>
                </c:pt>
                <c:pt idx="244">
                  <c:v>1706</c:v>
                </c:pt>
                <c:pt idx="245">
                  <c:v>1860</c:v>
                </c:pt>
                <c:pt idx="246">
                  <c:v>1781</c:v>
                </c:pt>
                <c:pt idx="247">
                  <c:v>2023</c:v>
                </c:pt>
                <c:pt idx="248">
                  <c:v>2087</c:v>
                </c:pt>
                <c:pt idx="249">
                  <c:v>3810</c:v>
                </c:pt>
                <c:pt idx="250">
                  <c:v>2929</c:v>
                </c:pt>
                <c:pt idx="251">
                  <c:v>1603</c:v>
                </c:pt>
                <c:pt idx="252">
                  <c:v>1642</c:v>
                </c:pt>
                <c:pt idx="253">
                  <c:v>1487</c:v>
                </c:pt>
                <c:pt idx="254">
                  <c:v>1770</c:v>
                </c:pt>
                <c:pt idx="255">
                  <c:v>1925</c:v>
                </c:pt>
                <c:pt idx="256">
                  <c:v>3438</c:v>
                </c:pt>
                <c:pt idx="257">
                  <c:v>3288</c:v>
                </c:pt>
                <c:pt idx="258">
                  <c:v>1654</c:v>
                </c:pt>
                <c:pt idx="259">
                  <c:v>1882</c:v>
                </c:pt>
                <c:pt idx="260">
                  <c:v>1879</c:v>
                </c:pt>
                <c:pt idx="261">
                  <c:v>2382</c:v>
                </c:pt>
                <c:pt idx="262">
                  <c:v>2155</c:v>
                </c:pt>
                <c:pt idx="263">
                  <c:v>3633</c:v>
                </c:pt>
                <c:pt idx="264">
                  <c:v>3432</c:v>
                </c:pt>
                <c:pt idx="265">
                  <c:v>1865</c:v>
                </c:pt>
                <c:pt idx="266">
                  <c:v>1752</c:v>
                </c:pt>
                <c:pt idx="267">
                  <c:v>1912</c:v>
                </c:pt>
                <c:pt idx="268">
                  <c:v>2338</c:v>
                </c:pt>
                <c:pt idx="269">
                  <c:v>3841</c:v>
                </c:pt>
                <c:pt idx="270">
                  <c:v>3917</c:v>
                </c:pt>
                <c:pt idx="271">
                  <c:v>3380</c:v>
                </c:pt>
                <c:pt idx="272">
                  <c:v>1645</c:v>
                </c:pt>
                <c:pt idx="273">
                  <c:v>1677</c:v>
                </c:pt>
                <c:pt idx="274">
                  <c:v>1734</c:v>
                </c:pt>
                <c:pt idx="275">
                  <c:v>1773</c:v>
                </c:pt>
                <c:pt idx="276">
                  <c:v>1762</c:v>
                </c:pt>
                <c:pt idx="277">
                  <c:v>2788</c:v>
                </c:pt>
                <c:pt idx="278">
                  <c:v>1935</c:v>
                </c:pt>
                <c:pt idx="279">
                  <c:v>1248</c:v>
                </c:pt>
                <c:pt idx="280">
                  <c:v>1187</c:v>
                </c:pt>
                <c:pt idx="281">
                  <c:v>1094</c:v>
                </c:pt>
                <c:pt idx="282">
                  <c:v>1000</c:v>
                </c:pt>
                <c:pt idx="283">
                  <c:v>1141</c:v>
                </c:pt>
                <c:pt idx="284">
                  <c:v>907</c:v>
                </c:pt>
                <c:pt idx="285">
                  <c:v>654</c:v>
                </c:pt>
                <c:pt idx="286">
                  <c:v>492</c:v>
                </c:pt>
                <c:pt idx="287">
                  <c:v>382</c:v>
                </c:pt>
                <c:pt idx="288">
                  <c:v>323</c:v>
                </c:pt>
                <c:pt idx="289">
                  <c:v>248</c:v>
                </c:pt>
                <c:pt idx="290">
                  <c:v>275</c:v>
                </c:pt>
                <c:pt idx="291">
                  <c:v>59</c:v>
                </c:pt>
                <c:pt idx="292">
                  <c:v>24</c:v>
                </c:pt>
                <c:pt idx="293">
                  <c:v>27</c:v>
                </c:pt>
                <c:pt idx="294">
                  <c:v>38</c:v>
                </c:pt>
                <c:pt idx="295">
                  <c:v>82</c:v>
                </c:pt>
                <c:pt idx="296">
                  <c:v>108</c:v>
                </c:pt>
                <c:pt idx="297">
                  <c:v>176</c:v>
                </c:pt>
                <c:pt idx="298">
                  <c:v>30</c:v>
                </c:pt>
                <c:pt idx="299">
                  <c:v>31</c:v>
                </c:pt>
                <c:pt idx="300">
                  <c:v>17</c:v>
                </c:pt>
                <c:pt idx="301">
                  <c:v>237</c:v>
                </c:pt>
                <c:pt idx="302">
                  <c:v>87</c:v>
                </c:pt>
                <c:pt idx="303">
                  <c:v>91</c:v>
                </c:pt>
                <c:pt idx="304">
                  <c:v>103</c:v>
                </c:pt>
                <c:pt idx="305">
                  <c:v>99</c:v>
                </c:pt>
                <c:pt idx="306">
                  <c:v>14</c:v>
                </c:pt>
                <c:pt idx="307">
                  <c:v>10</c:v>
                </c:pt>
                <c:pt idx="308">
                  <c:v>54</c:v>
                </c:pt>
                <c:pt idx="309">
                  <c:v>106</c:v>
                </c:pt>
                <c:pt idx="310">
                  <c:v>155</c:v>
                </c:pt>
                <c:pt idx="311">
                  <c:v>113</c:v>
                </c:pt>
                <c:pt idx="312">
                  <c:v>52</c:v>
                </c:pt>
                <c:pt idx="313">
                  <c:v>50</c:v>
                </c:pt>
                <c:pt idx="314">
                  <c:v>26</c:v>
                </c:pt>
                <c:pt idx="315">
                  <c:v>131</c:v>
                </c:pt>
                <c:pt idx="316">
                  <c:v>150</c:v>
                </c:pt>
                <c:pt idx="317">
                  <c:v>147</c:v>
                </c:pt>
                <c:pt idx="318">
                  <c:v>71</c:v>
                </c:pt>
                <c:pt idx="319">
                  <c:v>47</c:v>
                </c:pt>
                <c:pt idx="320">
                  <c:v>21</c:v>
                </c:pt>
                <c:pt idx="321">
                  <c:v>17</c:v>
                </c:pt>
                <c:pt idx="322">
                  <c:v>39</c:v>
                </c:pt>
                <c:pt idx="323">
                  <c:v>105</c:v>
                </c:pt>
                <c:pt idx="324">
                  <c:v>114</c:v>
                </c:pt>
                <c:pt idx="325">
                  <c:v>107</c:v>
                </c:pt>
                <c:pt idx="326">
                  <c:v>357</c:v>
                </c:pt>
                <c:pt idx="327">
                  <c:v>88</c:v>
                </c:pt>
                <c:pt idx="328">
                  <c:v>35</c:v>
                </c:pt>
                <c:pt idx="329">
                  <c:v>72</c:v>
                </c:pt>
                <c:pt idx="330">
                  <c:v>203</c:v>
                </c:pt>
                <c:pt idx="331">
                  <c:v>246</c:v>
                </c:pt>
                <c:pt idx="332">
                  <c:v>226</c:v>
                </c:pt>
                <c:pt idx="333">
                  <c:v>465</c:v>
                </c:pt>
                <c:pt idx="334">
                  <c:v>48</c:v>
                </c:pt>
                <c:pt idx="335">
                  <c:v>103</c:v>
                </c:pt>
                <c:pt idx="336">
                  <c:v>42</c:v>
                </c:pt>
                <c:pt idx="337">
                  <c:v>270</c:v>
                </c:pt>
                <c:pt idx="338">
                  <c:v>292</c:v>
                </c:pt>
                <c:pt idx="339">
                  <c:v>326</c:v>
                </c:pt>
                <c:pt idx="340">
                  <c:v>345</c:v>
                </c:pt>
                <c:pt idx="341">
                  <c:v>296</c:v>
                </c:pt>
                <c:pt idx="342">
                  <c:v>224</c:v>
                </c:pt>
                <c:pt idx="343">
                  <c:v>131</c:v>
                </c:pt>
                <c:pt idx="344">
                  <c:v>386</c:v>
                </c:pt>
                <c:pt idx="345">
                  <c:v>386</c:v>
                </c:pt>
                <c:pt idx="346">
                  <c:v>415</c:v>
                </c:pt>
                <c:pt idx="347">
                  <c:v>526</c:v>
                </c:pt>
                <c:pt idx="348">
                  <c:v>476</c:v>
                </c:pt>
                <c:pt idx="349">
                  <c:v>424</c:v>
                </c:pt>
                <c:pt idx="350">
                  <c:v>330</c:v>
                </c:pt>
                <c:pt idx="351">
                  <c:v>388</c:v>
                </c:pt>
                <c:pt idx="352">
                  <c:v>376</c:v>
                </c:pt>
                <c:pt idx="353">
                  <c:v>456</c:v>
                </c:pt>
                <c:pt idx="354">
                  <c:v>578</c:v>
                </c:pt>
                <c:pt idx="355">
                  <c:v>507</c:v>
                </c:pt>
                <c:pt idx="356">
                  <c:v>439</c:v>
                </c:pt>
                <c:pt idx="357">
                  <c:v>434</c:v>
                </c:pt>
                <c:pt idx="358">
                  <c:v>370</c:v>
                </c:pt>
                <c:pt idx="359">
                  <c:v>468</c:v>
                </c:pt>
                <c:pt idx="360">
                  <c:v>476</c:v>
                </c:pt>
                <c:pt idx="361">
                  <c:v>505</c:v>
                </c:pt>
                <c:pt idx="362">
                  <c:v>528</c:v>
                </c:pt>
                <c:pt idx="363">
                  <c:v>457</c:v>
                </c:pt>
                <c:pt idx="364">
                  <c:v>496</c:v>
                </c:pt>
                <c:pt idx="365">
                  <c:v>544</c:v>
                </c:pt>
                <c:pt idx="366">
                  <c:v>519</c:v>
                </c:pt>
                <c:pt idx="367">
                  <c:v>608</c:v>
                </c:pt>
                <c:pt idx="368">
                  <c:v>849</c:v>
                </c:pt>
                <c:pt idx="369">
                  <c:v>679</c:v>
                </c:pt>
                <c:pt idx="370">
                  <c:v>589</c:v>
                </c:pt>
                <c:pt idx="371">
                  <c:v>556</c:v>
                </c:pt>
                <c:pt idx="372">
                  <c:v>509</c:v>
                </c:pt>
                <c:pt idx="373">
                  <c:v>481</c:v>
                </c:pt>
                <c:pt idx="374">
                  <c:v>660</c:v>
                </c:pt>
                <c:pt idx="375">
                  <c:v>969</c:v>
                </c:pt>
                <c:pt idx="376">
                  <c:v>763</c:v>
                </c:pt>
                <c:pt idx="377">
                  <c:v>607</c:v>
                </c:pt>
                <c:pt idx="378">
                  <c:v>645</c:v>
                </c:pt>
                <c:pt idx="379">
                  <c:v>805</c:v>
                </c:pt>
                <c:pt idx="380">
                  <c:v>881</c:v>
                </c:pt>
                <c:pt idx="381">
                  <c:v>900</c:v>
                </c:pt>
                <c:pt idx="382">
                  <c:v>1051</c:v>
                </c:pt>
                <c:pt idx="383">
                  <c:v>934</c:v>
                </c:pt>
                <c:pt idx="384">
                  <c:v>651</c:v>
                </c:pt>
                <c:pt idx="385">
                  <c:v>694</c:v>
                </c:pt>
                <c:pt idx="386">
                  <c:v>643</c:v>
                </c:pt>
                <c:pt idx="387">
                  <c:v>680</c:v>
                </c:pt>
                <c:pt idx="388">
                  <c:v>877</c:v>
                </c:pt>
                <c:pt idx="389">
                  <c:v>1452</c:v>
                </c:pt>
                <c:pt idx="390">
                  <c:v>1059</c:v>
                </c:pt>
                <c:pt idx="391">
                  <c:v>852</c:v>
                </c:pt>
                <c:pt idx="392">
                  <c:v>902</c:v>
                </c:pt>
                <c:pt idx="393">
                  <c:v>954</c:v>
                </c:pt>
                <c:pt idx="394">
                  <c:v>916</c:v>
                </c:pt>
                <c:pt idx="395">
                  <c:v>1153</c:v>
                </c:pt>
                <c:pt idx="396">
                  <c:v>1996</c:v>
                </c:pt>
                <c:pt idx="397">
                  <c:v>1420</c:v>
                </c:pt>
                <c:pt idx="398">
                  <c:v>1079</c:v>
                </c:pt>
                <c:pt idx="399">
                  <c:v>1011</c:v>
                </c:pt>
                <c:pt idx="400">
                  <c:v>682</c:v>
                </c:pt>
                <c:pt idx="401">
                  <c:v>1023</c:v>
                </c:pt>
                <c:pt idx="402">
                  <c:v>1276</c:v>
                </c:pt>
                <c:pt idx="403">
                  <c:v>2052</c:v>
                </c:pt>
                <c:pt idx="404">
                  <c:v>1475</c:v>
                </c:pt>
                <c:pt idx="405">
                  <c:v>1133</c:v>
                </c:pt>
                <c:pt idx="406">
                  <c:v>1073</c:v>
                </c:pt>
                <c:pt idx="407">
                  <c:v>1094</c:v>
                </c:pt>
                <c:pt idx="408">
                  <c:v>1108</c:v>
                </c:pt>
                <c:pt idx="409">
                  <c:v>1299</c:v>
                </c:pt>
                <c:pt idx="410">
                  <c:v>2325</c:v>
                </c:pt>
                <c:pt idx="411">
                  <c:v>1753</c:v>
                </c:pt>
                <c:pt idx="412">
                  <c:v>1159</c:v>
                </c:pt>
                <c:pt idx="413">
                  <c:v>1223</c:v>
                </c:pt>
                <c:pt idx="414">
                  <c:v>1208</c:v>
                </c:pt>
                <c:pt idx="415">
                  <c:v>1310</c:v>
                </c:pt>
                <c:pt idx="416">
                  <c:v>2224</c:v>
                </c:pt>
                <c:pt idx="417">
                  <c:v>2926</c:v>
                </c:pt>
                <c:pt idx="418">
                  <c:v>2428</c:v>
                </c:pt>
                <c:pt idx="419">
                  <c:v>1276</c:v>
                </c:pt>
                <c:pt idx="420">
                  <c:v>1298</c:v>
                </c:pt>
                <c:pt idx="421">
                  <c:v>1273</c:v>
                </c:pt>
                <c:pt idx="422">
                  <c:v>1308</c:v>
                </c:pt>
                <c:pt idx="423">
                  <c:v>2318</c:v>
                </c:pt>
                <c:pt idx="424">
                  <c:v>3081</c:v>
                </c:pt>
                <c:pt idx="425">
                  <c:v>2206</c:v>
                </c:pt>
                <c:pt idx="426">
                  <c:v>1460</c:v>
                </c:pt>
                <c:pt idx="427">
                  <c:v>1613</c:v>
                </c:pt>
                <c:pt idx="428">
                  <c:v>1533</c:v>
                </c:pt>
                <c:pt idx="429">
                  <c:v>1687</c:v>
                </c:pt>
                <c:pt idx="430">
                  <c:v>1523</c:v>
                </c:pt>
                <c:pt idx="431">
                  <c:v>2705</c:v>
                </c:pt>
                <c:pt idx="432">
                  <c:v>2184</c:v>
                </c:pt>
                <c:pt idx="433">
                  <c:v>1327</c:v>
                </c:pt>
                <c:pt idx="434">
                  <c:v>1329</c:v>
                </c:pt>
                <c:pt idx="435">
                  <c:v>1437</c:v>
                </c:pt>
                <c:pt idx="436">
                  <c:v>1489</c:v>
                </c:pt>
                <c:pt idx="437">
                  <c:v>2335</c:v>
                </c:pt>
                <c:pt idx="438">
                  <c:v>3092</c:v>
                </c:pt>
                <c:pt idx="439">
                  <c:v>2340</c:v>
                </c:pt>
                <c:pt idx="440">
                  <c:v>1434</c:v>
                </c:pt>
                <c:pt idx="441">
                  <c:v>1349</c:v>
                </c:pt>
                <c:pt idx="442">
                  <c:v>1500</c:v>
                </c:pt>
                <c:pt idx="443">
                  <c:v>1777</c:v>
                </c:pt>
                <c:pt idx="444">
                  <c:v>2452</c:v>
                </c:pt>
                <c:pt idx="445">
                  <c:v>4058</c:v>
                </c:pt>
                <c:pt idx="446">
                  <c:v>3544</c:v>
                </c:pt>
                <c:pt idx="447">
                  <c:v>2124</c:v>
                </c:pt>
                <c:pt idx="448">
                  <c:v>1600</c:v>
                </c:pt>
                <c:pt idx="449">
                  <c:v>1514</c:v>
                </c:pt>
                <c:pt idx="450">
                  <c:v>1469</c:v>
                </c:pt>
                <c:pt idx="451">
                  <c:v>2436</c:v>
                </c:pt>
                <c:pt idx="452">
                  <c:v>3692</c:v>
                </c:pt>
                <c:pt idx="453">
                  <c:v>2561</c:v>
                </c:pt>
                <c:pt idx="454">
                  <c:v>1499</c:v>
                </c:pt>
                <c:pt idx="455">
                  <c:v>1571</c:v>
                </c:pt>
                <c:pt idx="456">
                  <c:v>1566</c:v>
                </c:pt>
                <c:pt idx="457">
                  <c:v>1755</c:v>
                </c:pt>
                <c:pt idx="458">
                  <c:v>2536</c:v>
                </c:pt>
                <c:pt idx="459">
                  <c:v>4336</c:v>
                </c:pt>
                <c:pt idx="460">
                  <c:v>2643</c:v>
                </c:pt>
                <c:pt idx="461">
                  <c:v>1786</c:v>
                </c:pt>
                <c:pt idx="462">
                  <c:v>1865</c:v>
                </c:pt>
                <c:pt idx="463">
                  <c:v>1768</c:v>
                </c:pt>
                <c:pt idx="464">
                  <c:v>1882</c:v>
                </c:pt>
                <c:pt idx="465">
                  <c:v>2553</c:v>
                </c:pt>
                <c:pt idx="466">
                  <c:v>2423</c:v>
                </c:pt>
                <c:pt idx="467">
                  <c:v>2092</c:v>
                </c:pt>
                <c:pt idx="468">
                  <c:v>1478</c:v>
                </c:pt>
                <c:pt idx="469">
                  <c:v>1385</c:v>
                </c:pt>
                <c:pt idx="470">
                  <c:v>1473</c:v>
                </c:pt>
                <c:pt idx="471">
                  <c:v>1682</c:v>
                </c:pt>
                <c:pt idx="472">
                  <c:v>2137</c:v>
                </c:pt>
                <c:pt idx="473">
                  <c:v>3867</c:v>
                </c:pt>
                <c:pt idx="474">
                  <c:v>2518</c:v>
                </c:pt>
                <c:pt idx="475">
                  <c:v>1730</c:v>
                </c:pt>
                <c:pt idx="476">
                  <c:v>1815</c:v>
                </c:pt>
                <c:pt idx="477">
                  <c:v>1780</c:v>
                </c:pt>
                <c:pt idx="478">
                  <c:v>2052</c:v>
                </c:pt>
                <c:pt idx="479">
                  <c:v>2415</c:v>
                </c:pt>
                <c:pt idx="480">
                  <c:v>4764</c:v>
                </c:pt>
                <c:pt idx="481">
                  <c:v>2776</c:v>
                </c:pt>
                <c:pt idx="482">
                  <c:v>1834</c:v>
                </c:pt>
                <c:pt idx="483">
                  <c:v>1779</c:v>
                </c:pt>
                <c:pt idx="484">
                  <c:v>1791</c:v>
                </c:pt>
                <c:pt idx="485">
                  <c:v>1845</c:v>
                </c:pt>
                <c:pt idx="486">
                  <c:v>2297</c:v>
                </c:pt>
                <c:pt idx="487">
                  <c:v>4765</c:v>
                </c:pt>
                <c:pt idx="488">
                  <c:v>2978</c:v>
                </c:pt>
                <c:pt idx="489">
                  <c:v>1706</c:v>
                </c:pt>
                <c:pt idx="490">
                  <c:v>1679</c:v>
                </c:pt>
                <c:pt idx="491">
                  <c:v>1570</c:v>
                </c:pt>
                <c:pt idx="492">
                  <c:v>1755</c:v>
                </c:pt>
                <c:pt idx="493">
                  <c:v>2281</c:v>
                </c:pt>
                <c:pt idx="494">
                  <c:v>3365</c:v>
                </c:pt>
                <c:pt idx="495">
                  <c:v>2441</c:v>
                </c:pt>
                <c:pt idx="496">
                  <c:v>1445</c:v>
                </c:pt>
                <c:pt idx="497">
                  <c:v>1403</c:v>
                </c:pt>
                <c:pt idx="498">
                  <c:v>1446</c:v>
                </c:pt>
                <c:pt idx="499">
                  <c:v>1512</c:v>
                </c:pt>
                <c:pt idx="500">
                  <c:v>1837</c:v>
                </c:pt>
                <c:pt idx="501">
                  <c:v>2653</c:v>
                </c:pt>
                <c:pt idx="502">
                  <c:v>2352</c:v>
                </c:pt>
                <c:pt idx="503">
                  <c:v>1331</c:v>
                </c:pt>
                <c:pt idx="504">
                  <c:v>1322</c:v>
                </c:pt>
                <c:pt idx="505">
                  <c:v>1384</c:v>
                </c:pt>
                <c:pt idx="506">
                  <c:v>1336</c:v>
                </c:pt>
                <c:pt idx="507">
                  <c:v>1585</c:v>
                </c:pt>
                <c:pt idx="508">
                  <c:v>3606</c:v>
                </c:pt>
                <c:pt idx="509">
                  <c:v>2034</c:v>
                </c:pt>
                <c:pt idx="510">
                  <c:v>1291</c:v>
                </c:pt>
                <c:pt idx="511">
                  <c:v>1356</c:v>
                </c:pt>
                <c:pt idx="512">
                  <c:v>1444</c:v>
                </c:pt>
                <c:pt idx="513">
                  <c:v>1256</c:v>
                </c:pt>
                <c:pt idx="514">
                  <c:v>1015</c:v>
                </c:pt>
                <c:pt idx="515">
                  <c:v>1141</c:v>
                </c:pt>
                <c:pt idx="516">
                  <c:v>1058</c:v>
                </c:pt>
                <c:pt idx="517">
                  <c:v>860</c:v>
                </c:pt>
                <c:pt idx="518">
                  <c:v>933</c:v>
                </c:pt>
                <c:pt idx="519">
                  <c:v>844</c:v>
                </c:pt>
                <c:pt idx="520">
                  <c:v>888</c:v>
                </c:pt>
                <c:pt idx="521">
                  <c:v>961</c:v>
                </c:pt>
                <c:pt idx="522">
                  <c:v>1041</c:v>
                </c:pt>
                <c:pt idx="523">
                  <c:v>1032</c:v>
                </c:pt>
                <c:pt idx="524">
                  <c:v>907</c:v>
                </c:pt>
                <c:pt idx="525">
                  <c:v>842</c:v>
                </c:pt>
                <c:pt idx="526">
                  <c:v>766</c:v>
                </c:pt>
                <c:pt idx="527">
                  <c:v>811</c:v>
                </c:pt>
                <c:pt idx="528">
                  <c:v>1011</c:v>
                </c:pt>
                <c:pt idx="529">
                  <c:v>886</c:v>
                </c:pt>
                <c:pt idx="530">
                  <c:v>748</c:v>
                </c:pt>
                <c:pt idx="531">
                  <c:v>871</c:v>
                </c:pt>
                <c:pt idx="532">
                  <c:v>877</c:v>
                </c:pt>
                <c:pt idx="533">
                  <c:v>731</c:v>
                </c:pt>
                <c:pt idx="534">
                  <c:v>772</c:v>
                </c:pt>
                <c:pt idx="535">
                  <c:v>902</c:v>
                </c:pt>
                <c:pt idx="536">
                  <c:v>641</c:v>
                </c:pt>
                <c:pt idx="537">
                  <c:v>602</c:v>
                </c:pt>
                <c:pt idx="538">
                  <c:v>784</c:v>
                </c:pt>
                <c:pt idx="539">
                  <c:v>798</c:v>
                </c:pt>
                <c:pt idx="540">
                  <c:v>879</c:v>
                </c:pt>
                <c:pt idx="541">
                  <c:v>994</c:v>
                </c:pt>
                <c:pt idx="542">
                  <c:v>1204</c:v>
                </c:pt>
                <c:pt idx="543">
                  <c:v>1728</c:v>
                </c:pt>
                <c:pt idx="544">
                  <c:v>1414</c:v>
                </c:pt>
                <c:pt idx="545">
                  <c:v>1006</c:v>
                </c:pt>
                <c:pt idx="546">
                  <c:v>975</c:v>
                </c:pt>
                <c:pt idx="547">
                  <c:v>987</c:v>
                </c:pt>
                <c:pt idx="548">
                  <c:v>1053</c:v>
                </c:pt>
                <c:pt idx="549">
                  <c:v>1239</c:v>
                </c:pt>
                <c:pt idx="550">
                  <c:v>1955</c:v>
                </c:pt>
                <c:pt idx="551">
                  <c:v>1380</c:v>
                </c:pt>
                <c:pt idx="552">
                  <c:v>1039</c:v>
                </c:pt>
                <c:pt idx="553">
                  <c:v>1136</c:v>
                </c:pt>
                <c:pt idx="554">
                  <c:v>1045</c:v>
                </c:pt>
                <c:pt idx="555">
                  <c:v>898</c:v>
                </c:pt>
                <c:pt idx="556">
                  <c:v>1058</c:v>
                </c:pt>
                <c:pt idx="557">
                  <c:v>1289</c:v>
                </c:pt>
                <c:pt idx="558">
                  <c:v>683</c:v>
                </c:pt>
                <c:pt idx="559">
                  <c:v>777</c:v>
                </c:pt>
                <c:pt idx="560">
                  <c:v>801</c:v>
                </c:pt>
                <c:pt idx="561">
                  <c:v>909</c:v>
                </c:pt>
                <c:pt idx="562">
                  <c:v>1309</c:v>
                </c:pt>
                <c:pt idx="563">
                  <c:v>910</c:v>
                </c:pt>
                <c:pt idx="564">
                  <c:v>658</c:v>
                </c:pt>
                <c:pt idx="565">
                  <c:v>637</c:v>
                </c:pt>
                <c:pt idx="566">
                  <c:v>526</c:v>
                </c:pt>
                <c:pt idx="567">
                  <c:v>820</c:v>
                </c:pt>
                <c:pt idx="568">
                  <c:v>1205</c:v>
                </c:pt>
                <c:pt idx="569">
                  <c:v>1223</c:v>
                </c:pt>
                <c:pt idx="570">
                  <c:v>955</c:v>
                </c:pt>
                <c:pt idx="571">
                  <c:v>808</c:v>
                </c:pt>
                <c:pt idx="572">
                  <c:v>630</c:v>
                </c:pt>
                <c:pt idx="573">
                  <c:v>549</c:v>
                </c:pt>
                <c:pt idx="574">
                  <c:v>567</c:v>
                </c:pt>
                <c:pt idx="575">
                  <c:v>598</c:v>
                </c:pt>
                <c:pt idx="576">
                  <c:v>617</c:v>
                </c:pt>
                <c:pt idx="577">
                  <c:v>596</c:v>
                </c:pt>
                <c:pt idx="578">
                  <c:v>925</c:v>
                </c:pt>
                <c:pt idx="579">
                  <c:v>825</c:v>
                </c:pt>
                <c:pt idx="580">
                  <c:v>415</c:v>
                </c:pt>
                <c:pt idx="581">
                  <c:v>399</c:v>
                </c:pt>
                <c:pt idx="582">
                  <c:v>516</c:v>
                </c:pt>
                <c:pt idx="583">
                  <c:v>515</c:v>
                </c:pt>
                <c:pt idx="584">
                  <c:v>665</c:v>
                </c:pt>
                <c:pt idx="585">
                  <c:v>713</c:v>
                </c:pt>
                <c:pt idx="586">
                  <c:v>663</c:v>
                </c:pt>
                <c:pt idx="587">
                  <c:v>443</c:v>
                </c:pt>
                <c:pt idx="588">
                  <c:v>476</c:v>
                </c:pt>
                <c:pt idx="589">
                  <c:v>494</c:v>
                </c:pt>
                <c:pt idx="590">
                  <c:v>459</c:v>
                </c:pt>
                <c:pt idx="591">
                  <c:v>575</c:v>
                </c:pt>
                <c:pt idx="592">
                  <c:v>696</c:v>
                </c:pt>
                <c:pt idx="593">
                  <c:v>665</c:v>
                </c:pt>
                <c:pt idx="594">
                  <c:v>495</c:v>
                </c:pt>
                <c:pt idx="595">
                  <c:v>517</c:v>
                </c:pt>
                <c:pt idx="596">
                  <c:v>478</c:v>
                </c:pt>
                <c:pt idx="597">
                  <c:v>412</c:v>
                </c:pt>
                <c:pt idx="598">
                  <c:v>529</c:v>
                </c:pt>
                <c:pt idx="599">
                  <c:v>828</c:v>
                </c:pt>
                <c:pt idx="600">
                  <c:v>664</c:v>
                </c:pt>
                <c:pt idx="601">
                  <c:v>475</c:v>
                </c:pt>
                <c:pt idx="602">
                  <c:v>532</c:v>
                </c:pt>
                <c:pt idx="603">
                  <c:v>466</c:v>
                </c:pt>
                <c:pt idx="604">
                  <c:v>446</c:v>
                </c:pt>
                <c:pt idx="605">
                  <c:v>700</c:v>
                </c:pt>
                <c:pt idx="606">
                  <c:v>788</c:v>
                </c:pt>
                <c:pt idx="607">
                  <c:v>808</c:v>
                </c:pt>
                <c:pt idx="608">
                  <c:v>561</c:v>
                </c:pt>
                <c:pt idx="609">
                  <c:v>599</c:v>
                </c:pt>
                <c:pt idx="610">
                  <c:v>488</c:v>
                </c:pt>
                <c:pt idx="611">
                  <c:v>591</c:v>
                </c:pt>
                <c:pt idx="612">
                  <c:v>535</c:v>
                </c:pt>
                <c:pt idx="613">
                  <c:v>940</c:v>
                </c:pt>
                <c:pt idx="614">
                  <c:v>806</c:v>
                </c:pt>
                <c:pt idx="615">
                  <c:v>551</c:v>
                </c:pt>
                <c:pt idx="616">
                  <c:v>588</c:v>
                </c:pt>
                <c:pt idx="617">
                  <c:v>577</c:v>
                </c:pt>
                <c:pt idx="618">
                  <c:v>596</c:v>
                </c:pt>
                <c:pt idx="619">
                  <c:v>697</c:v>
                </c:pt>
                <c:pt idx="620">
                  <c:v>940</c:v>
                </c:pt>
                <c:pt idx="621">
                  <c:v>721</c:v>
                </c:pt>
                <c:pt idx="622">
                  <c:v>609</c:v>
                </c:pt>
                <c:pt idx="623">
                  <c:v>539</c:v>
                </c:pt>
                <c:pt idx="624">
                  <c:v>488</c:v>
                </c:pt>
                <c:pt idx="625">
                  <c:v>568</c:v>
                </c:pt>
                <c:pt idx="626">
                  <c:v>760</c:v>
                </c:pt>
                <c:pt idx="627">
                  <c:v>1097</c:v>
                </c:pt>
                <c:pt idx="628">
                  <c:v>855</c:v>
                </c:pt>
                <c:pt idx="629">
                  <c:v>621</c:v>
                </c:pt>
                <c:pt idx="630">
                  <c:v>653</c:v>
                </c:pt>
                <c:pt idx="631">
                  <c:v>609</c:v>
                </c:pt>
                <c:pt idx="632">
                  <c:v>650</c:v>
                </c:pt>
                <c:pt idx="633">
                  <c:v>866</c:v>
                </c:pt>
                <c:pt idx="634">
                  <c:v>1094</c:v>
                </c:pt>
                <c:pt idx="635">
                  <c:v>939</c:v>
                </c:pt>
                <c:pt idx="636">
                  <c:v>720</c:v>
                </c:pt>
                <c:pt idx="637">
                  <c:v>789</c:v>
                </c:pt>
                <c:pt idx="638">
                  <c:v>789</c:v>
                </c:pt>
                <c:pt idx="639">
                  <c:v>773</c:v>
                </c:pt>
                <c:pt idx="640">
                  <c:v>919</c:v>
                </c:pt>
                <c:pt idx="641">
                  <c:v>1189</c:v>
                </c:pt>
                <c:pt idx="642">
                  <c:v>746</c:v>
                </c:pt>
                <c:pt idx="643">
                  <c:v>570</c:v>
                </c:pt>
                <c:pt idx="644">
                  <c:v>839</c:v>
                </c:pt>
                <c:pt idx="645">
                  <c:v>902</c:v>
                </c:pt>
                <c:pt idx="646">
                  <c:v>772</c:v>
                </c:pt>
                <c:pt idx="647">
                  <c:v>861</c:v>
                </c:pt>
                <c:pt idx="648">
                  <c:v>1108</c:v>
                </c:pt>
                <c:pt idx="649">
                  <c:v>1137</c:v>
                </c:pt>
                <c:pt idx="650">
                  <c:v>3471</c:v>
                </c:pt>
                <c:pt idx="651">
                  <c:v>1682</c:v>
                </c:pt>
                <c:pt idx="652">
                  <c:v>1063</c:v>
                </c:pt>
                <c:pt idx="653">
                  <c:v>960</c:v>
                </c:pt>
                <c:pt idx="654">
                  <c:v>915</c:v>
                </c:pt>
                <c:pt idx="655">
                  <c:v>1189</c:v>
                </c:pt>
                <c:pt idx="656">
                  <c:v>958</c:v>
                </c:pt>
                <c:pt idx="657">
                  <c:v>813</c:v>
                </c:pt>
                <c:pt idx="658">
                  <c:v>1009</c:v>
                </c:pt>
                <c:pt idx="659">
                  <c:v>1061</c:v>
                </c:pt>
                <c:pt idx="660">
                  <c:v>1155</c:v>
                </c:pt>
                <c:pt idx="661">
                  <c:v>1156</c:v>
                </c:pt>
                <c:pt idx="662">
                  <c:v>1185</c:v>
                </c:pt>
                <c:pt idx="663">
                  <c:v>1309</c:v>
                </c:pt>
                <c:pt idx="664">
                  <c:v>1067</c:v>
                </c:pt>
                <c:pt idx="665">
                  <c:v>967</c:v>
                </c:pt>
                <c:pt idx="666">
                  <c:v>1011</c:v>
                </c:pt>
                <c:pt idx="667">
                  <c:v>972</c:v>
                </c:pt>
                <c:pt idx="668">
                  <c:v>1013</c:v>
                </c:pt>
                <c:pt idx="669">
                  <c:v>1329</c:v>
                </c:pt>
                <c:pt idx="670">
                  <c:v>1237</c:v>
                </c:pt>
                <c:pt idx="671">
                  <c:v>1475</c:v>
                </c:pt>
                <c:pt idx="672">
                  <c:v>1347</c:v>
                </c:pt>
                <c:pt idx="673">
                  <c:v>1327</c:v>
                </c:pt>
                <c:pt idx="674">
                  <c:v>1466</c:v>
                </c:pt>
                <c:pt idx="675">
                  <c:v>1900</c:v>
                </c:pt>
                <c:pt idx="676">
                  <c:v>3027</c:v>
                </c:pt>
                <c:pt idx="677">
                  <c:v>2572</c:v>
                </c:pt>
                <c:pt idx="678">
                  <c:v>1812</c:v>
                </c:pt>
                <c:pt idx="679">
                  <c:v>1282</c:v>
                </c:pt>
                <c:pt idx="680">
                  <c:v>1442</c:v>
                </c:pt>
                <c:pt idx="681">
                  <c:v>1405</c:v>
                </c:pt>
                <c:pt idx="682">
                  <c:v>1903</c:v>
                </c:pt>
                <c:pt idx="683">
                  <c:v>3123</c:v>
                </c:pt>
                <c:pt idx="684">
                  <c:v>2035</c:v>
                </c:pt>
                <c:pt idx="685">
                  <c:v>1442</c:v>
                </c:pt>
                <c:pt idx="686">
                  <c:v>1432</c:v>
                </c:pt>
                <c:pt idx="687">
                  <c:v>1458</c:v>
                </c:pt>
                <c:pt idx="688">
                  <c:v>1622</c:v>
                </c:pt>
                <c:pt idx="689">
                  <c:v>2048</c:v>
                </c:pt>
                <c:pt idx="690">
                  <c:v>3346</c:v>
                </c:pt>
                <c:pt idx="691">
                  <c:v>3299</c:v>
                </c:pt>
                <c:pt idx="692">
                  <c:v>2044</c:v>
                </c:pt>
                <c:pt idx="693">
                  <c:v>1729</c:v>
                </c:pt>
                <c:pt idx="694">
                  <c:v>1782</c:v>
                </c:pt>
                <c:pt idx="695">
                  <c:v>1686</c:v>
                </c:pt>
                <c:pt idx="696">
                  <c:v>1843</c:v>
                </c:pt>
                <c:pt idx="697">
                  <c:v>2273</c:v>
                </c:pt>
                <c:pt idx="698">
                  <c:v>2067</c:v>
                </c:pt>
                <c:pt idx="699">
                  <c:v>1827</c:v>
                </c:pt>
                <c:pt idx="700">
                  <c:v>1801</c:v>
                </c:pt>
                <c:pt idx="701">
                  <c:v>1239</c:v>
                </c:pt>
                <c:pt idx="702">
                  <c:v>2520</c:v>
                </c:pt>
                <c:pt idx="703">
                  <c:v>2748</c:v>
                </c:pt>
                <c:pt idx="704">
                  <c:v>3426</c:v>
                </c:pt>
                <c:pt idx="705">
                  <c:v>2913</c:v>
                </c:pt>
                <c:pt idx="706">
                  <c:v>1846</c:v>
                </c:pt>
                <c:pt idx="707">
                  <c:v>1728</c:v>
                </c:pt>
                <c:pt idx="708">
                  <c:v>2133</c:v>
                </c:pt>
                <c:pt idx="709">
                  <c:v>2071</c:v>
                </c:pt>
                <c:pt idx="710">
                  <c:v>4073</c:v>
                </c:pt>
                <c:pt idx="711">
                  <c:v>3443</c:v>
                </c:pt>
                <c:pt idx="712">
                  <c:v>3520</c:v>
                </c:pt>
                <c:pt idx="713">
                  <c:v>2165</c:v>
                </c:pt>
                <c:pt idx="714">
                  <c:v>2186</c:v>
                </c:pt>
                <c:pt idx="715">
                  <c:v>1738</c:v>
                </c:pt>
                <c:pt idx="716">
                  <c:v>2304</c:v>
                </c:pt>
                <c:pt idx="717">
                  <c:v>3755</c:v>
                </c:pt>
                <c:pt idx="718">
                  <c:v>5864</c:v>
                </c:pt>
                <c:pt idx="719">
                  <c:v>4883</c:v>
                </c:pt>
                <c:pt idx="720">
                  <c:v>2586</c:v>
                </c:pt>
                <c:pt idx="721">
                  <c:v>2578</c:v>
                </c:pt>
                <c:pt idx="722">
                  <c:v>2549</c:v>
                </c:pt>
                <c:pt idx="723">
                  <c:v>2646</c:v>
                </c:pt>
                <c:pt idx="724">
                  <c:v>2846</c:v>
                </c:pt>
                <c:pt idx="725">
                  <c:v>4712</c:v>
                </c:pt>
                <c:pt idx="726">
                  <c:v>3395</c:v>
                </c:pt>
                <c:pt idx="727">
                  <c:v>2420</c:v>
                </c:pt>
                <c:pt idx="728">
                  <c:v>2429</c:v>
                </c:pt>
                <c:pt idx="729">
                  <c:v>2487</c:v>
                </c:pt>
                <c:pt idx="730">
                  <c:v>2434</c:v>
                </c:pt>
                <c:pt idx="731">
                  <c:v>2976</c:v>
                </c:pt>
                <c:pt idx="732">
                  <c:v>4490</c:v>
                </c:pt>
                <c:pt idx="733">
                  <c:v>4242</c:v>
                </c:pt>
                <c:pt idx="734">
                  <c:v>2938</c:v>
                </c:pt>
                <c:pt idx="735">
                  <c:v>2699</c:v>
                </c:pt>
                <c:pt idx="736">
                  <c:v>2766</c:v>
                </c:pt>
                <c:pt idx="737">
                  <c:v>2657</c:v>
                </c:pt>
                <c:pt idx="738">
                  <c:v>3855</c:v>
                </c:pt>
                <c:pt idx="739">
                  <c:v>4743</c:v>
                </c:pt>
                <c:pt idx="740">
                  <c:v>3410</c:v>
                </c:pt>
                <c:pt idx="741">
                  <c:v>2813</c:v>
                </c:pt>
                <c:pt idx="742">
                  <c:v>2710</c:v>
                </c:pt>
                <c:pt idx="743">
                  <c:v>2674</c:v>
                </c:pt>
                <c:pt idx="744">
                  <c:v>2918</c:v>
                </c:pt>
                <c:pt idx="745">
                  <c:v>4332</c:v>
                </c:pt>
                <c:pt idx="746">
                  <c:v>6181</c:v>
                </c:pt>
                <c:pt idx="747">
                  <c:v>4372</c:v>
                </c:pt>
                <c:pt idx="748">
                  <c:v>2971</c:v>
                </c:pt>
                <c:pt idx="749">
                  <c:v>3481</c:v>
                </c:pt>
                <c:pt idx="750">
                  <c:v>2936</c:v>
                </c:pt>
                <c:pt idx="751">
                  <c:v>2692</c:v>
                </c:pt>
                <c:pt idx="752">
                  <c:v>2646</c:v>
                </c:pt>
                <c:pt idx="753">
                  <c:v>6503</c:v>
                </c:pt>
                <c:pt idx="754">
                  <c:v>3269</c:v>
                </c:pt>
                <c:pt idx="755">
                  <c:v>3196</c:v>
                </c:pt>
                <c:pt idx="756">
                  <c:v>2684</c:v>
                </c:pt>
                <c:pt idx="757">
                  <c:v>3183</c:v>
                </c:pt>
                <c:pt idx="758">
                  <c:v>2703</c:v>
                </c:pt>
                <c:pt idx="759">
                  <c:v>3159</c:v>
                </c:pt>
                <c:pt idx="760">
                  <c:v>4609</c:v>
                </c:pt>
                <c:pt idx="761">
                  <c:v>7680</c:v>
                </c:pt>
                <c:pt idx="762">
                  <c:v>3937</c:v>
                </c:pt>
                <c:pt idx="763">
                  <c:v>3010</c:v>
                </c:pt>
                <c:pt idx="764">
                  <c:v>2851</c:v>
                </c:pt>
                <c:pt idx="765">
                  <c:v>3043</c:v>
                </c:pt>
                <c:pt idx="766">
                  <c:v>3667</c:v>
                </c:pt>
                <c:pt idx="767">
                  <c:v>7200</c:v>
                </c:pt>
                <c:pt idx="768">
                  <c:v>3790</c:v>
                </c:pt>
                <c:pt idx="769">
                  <c:v>3633</c:v>
                </c:pt>
                <c:pt idx="770">
                  <c:v>3604</c:v>
                </c:pt>
                <c:pt idx="771">
                  <c:v>3666</c:v>
                </c:pt>
                <c:pt idx="772">
                  <c:v>3700</c:v>
                </c:pt>
                <c:pt idx="773">
                  <c:v>5829</c:v>
                </c:pt>
                <c:pt idx="774">
                  <c:v>6544</c:v>
                </c:pt>
                <c:pt idx="775">
                  <c:v>6906</c:v>
                </c:pt>
                <c:pt idx="776">
                  <c:v>3588</c:v>
                </c:pt>
                <c:pt idx="777">
                  <c:v>3065</c:v>
                </c:pt>
                <c:pt idx="778">
                  <c:v>3119</c:v>
                </c:pt>
                <c:pt idx="779">
                  <c:v>2643</c:v>
                </c:pt>
                <c:pt idx="780">
                  <c:v>3714</c:v>
                </c:pt>
                <c:pt idx="781">
                  <c:v>7539</c:v>
                </c:pt>
                <c:pt idx="782">
                  <c:v>6477</c:v>
                </c:pt>
                <c:pt idx="783">
                  <c:v>3695</c:v>
                </c:pt>
                <c:pt idx="784">
                  <c:v>3607</c:v>
                </c:pt>
                <c:pt idx="785">
                  <c:v>3195</c:v>
                </c:pt>
                <c:pt idx="786">
                  <c:v>3311</c:v>
                </c:pt>
                <c:pt idx="787">
                  <c:v>3665</c:v>
                </c:pt>
                <c:pt idx="788">
                  <c:v>7684</c:v>
                </c:pt>
                <c:pt idx="789">
                  <c:v>3921</c:v>
                </c:pt>
                <c:pt idx="790">
                  <c:v>3602</c:v>
                </c:pt>
                <c:pt idx="791">
                  <c:v>3464</c:v>
                </c:pt>
                <c:pt idx="792">
                  <c:v>3267</c:v>
                </c:pt>
                <c:pt idx="793">
                  <c:v>3324</c:v>
                </c:pt>
                <c:pt idx="794">
                  <c:v>3910</c:v>
                </c:pt>
                <c:pt idx="795">
                  <c:v>8159</c:v>
                </c:pt>
                <c:pt idx="796">
                  <c:v>3573</c:v>
                </c:pt>
                <c:pt idx="797">
                  <c:v>3818</c:v>
                </c:pt>
                <c:pt idx="798">
                  <c:v>2877</c:v>
                </c:pt>
                <c:pt idx="799">
                  <c:v>2913</c:v>
                </c:pt>
                <c:pt idx="800">
                  <c:v>3902</c:v>
                </c:pt>
                <c:pt idx="801">
                  <c:v>4368</c:v>
                </c:pt>
                <c:pt idx="802">
                  <c:v>8221</c:v>
                </c:pt>
                <c:pt idx="803">
                  <c:v>4155</c:v>
                </c:pt>
                <c:pt idx="804">
                  <c:v>3778</c:v>
                </c:pt>
                <c:pt idx="805">
                  <c:v>2750</c:v>
                </c:pt>
                <c:pt idx="806">
                  <c:v>5713</c:v>
                </c:pt>
                <c:pt idx="807">
                  <c:v>9071</c:v>
                </c:pt>
                <c:pt idx="808">
                  <c:v>8597</c:v>
                </c:pt>
                <c:pt idx="809">
                  <c:v>9069</c:v>
                </c:pt>
                <c:pt idx="810">
                  <c:v>8440</c:v>
                </c:pt>
                <c:pt idx="811">
                  <c:v>6411</c:v>
                </c:pt>
                <c:pt idx="812">
                  <c:v>4549</c:v>
                </c:pt>
                <c:pt idx="813">
                  <c:v>4791</c:v>
                </c:pt>
                <c:pt idx="814">
                  <c:v>4935</c:v>
                </c:pt>
                <c:pt idx="815">
                  <c:v>5867</c:v>
                </c:pt>
                <c:pt idx="816">
                  <c:v>7206</c:v>
                </c:pt>
                <c:pt idx="817">
                  <c:v>7072</c:v>
                </c:pt>
                <c:pt idx="818">
                  <c:v>4396</c:v>
                </c:pt>
                <c:pt idx="819">
                  <c:v>4319</c:v>
                </c:pt>
                <c:pt idx="820">
                  <c:v>4741</c:v>
                </c:pt>
                <c:pt idx="821">
                  <c:v>4479</c:v>
                </c:pt>
                <c:pt idx="822">
                  <c:v>6690</c:v>
                </c:pt>
                <c:pt idx="823">
                  <c:v>7968</c:v>
                </c:pt>
                <c:pt idx="824">
                  <c:v>7411</c:v>
                </c:pt>
                <c:pt idx="825">
                  <c:v>4704</c:v>
                </c:pt>
                <c:pt idx="826">
                  <c:v>4407</c:v>
                </c:pt>
                <c:pt idx="827">
                  <c:v>4661</c:v>
                </c:pt>
                <c:pt idx="828">
                  <c:v>4630</c:v>
                </c:pt>
                <c:pt idx="829">
                  <c:v>6278</c:v>
                </c:pt>
                <c:pt idx="830">
                  <c:v>7494</c:v>
                </c:pt>
                <c:pt idx="831">
                  <c:v>6534</c:v>
                </c:pt>
                <c:pt idx="832">
                  <c:v>5096</c:v>
                </c:pt>
                <c:pt idx="833">
                  <c:v>4382</c:v>
                </c:pt>
                <c:pt idx="834">
                  <c:v>4833</c:v>
                </c:pt>
                <c:pt idx="835">
                  <c:v>5028</c:v>
                </c:pt>
                <c:pt idx="836">
                  <c:v>6447</c:v>
                </c:pt>
                <c:pt idx="837">
                  <c:v>8033</c:v>
                </c:pt>
                <c:pt idx="838">
                  <c:v>7698</c:v>
                </c:pt>
                <c:pt idx="839">
                  <c:v>4888</c:v>
                </c:pt>
                <c:pt idx="840">
                  <c:v>4643</c:v>
                </c:pt>
                <c:pt idx="841">
                  <c:v>4784</c:v>
                </c:pt>
                <c:pt idx="842">
                  <c:v>4673</c:v>
                </c:pt>
                <c:pt idx="843">
                  <c:v>6515</c:v>
                </c:pt>
                <c:pt idx="844">
                  <c:v>7191</c:v>
                </c:pt>
                <c:pt idx="845">
                  <c:v>6502</c:v>
                </c:pt>
                <c:pt idx="846">
                  <c:v>4139</c:v>
                </c:pt>
                <c:pt idx="847">
                  <c:v>4106</c:v>
                </c:pt>
                <c:pt idx="848">
                  <c:v>4181</c:v>
                </c:pt>
                <c:pt idx="849">
                  <c:v>4693</c:v>
                </c:pt>
                <c:pt idx="850">
                  <c:v>4447</c:v>
                </c:pt>
                <c:pt idx="851">
                  <c:v>5867</c:v>
                </c:pt>
                <c:pt idx="852">
                  <c:v>5521</c:v>
                </c:pt>
                <c:pt idx="853">
                  <c:v>3928</c:v>
                </c:pt>
                <c:pt idx="854">
                  <c:v>2615</c:v>
                </c:pt>
                <c:pt idx="855">
                  <c:v>2564</c:v>
                </c:pt>
                <c:pt idx="856">
                  <c:v>2883</c:v>
                </c:pt>
                <c:pt idx="857">
                  <c:v>4066</c:v>
                </c:pt>
                <c:pt idx="858">
                  <c:v>6628</c:v>
                </c:pt>
                <c:pt idx="859">
                  <c:v>5388</c:v>
                </c:pt>
                <c:pt idx="860">
                  <c:v>3768</c:v>
                </c:pt>
                <c:pt idx="861">
                  <c:v>2825</c:v>
                </c:pt>
                <c:pt idx="862">
                  <c:v>3557</c:v>
                </c:pt>
              </c:numCache>
            </c:numRef>
          </c:val>
          <c:smooth val="0"/>
          <c:extLst>
            <c:ext xmlns:c16="http://schemas.microsoft.com/office/drawing/2014/chart" uri="{C3380CC4-5D6E-409C-BE32-E72D297353CC}">
              <c16:uniqueId val="{00000002-03F2-4347-8D1B-E7F2A99B380B}"/>
            </c:ext>
          </c:extLst>
        </c:ser>
        <c:dLbls>
          <c:showLegendKey val="0"/>
          <c:showVal val="0"/>
          <c:showCatName val="0"/>
          <c:showSerName val="0"/>
          <c:showPercent val="0"/>
          <c:showBubbleSize val="0"/>
        </c:dLbls>
        <c:smooth val="0"/>
        <c:axId val="944463279"/>
        <c:axId val="944460367"/>
      </c:lineChart>
      <c:dateAx>
        <c:axId val="94446327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460367"/>
        <c:crosses val="autoZero"/>
        <c:auto val="1"/>
        <c:lblOffset val="100"/>
        <c:baseTimeUnit val="days"/>
      </c:dateAx>
      <c:valAx>
        <c:axId val="9444603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463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KPI vs Signup 6gbp coupon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'KPI vs Sign up 6gbp trend'!$B$1</c:f>
              <c:strCache>
                <c:ptCount val="1"/>
                <c:pt idx="0">
                  <c:v>Activated_user_count</c:v>
                </c:pt>
              </c:strCache>
            </c:strRef>
          </c:tx>
          <c:spPr>
            <a:ln w="28575" cap="rnd">
              <a:solidFill>
                <a:schemeClr val="accent1"/>
              </a:solidFill>
              <a:round/>
            </a:ln>
            <a:effectLst/>
          </c:spPr>
          <c:marker>
            <c:symbol val="none"/>
          </c:marker>
          <c:cat>
            <c:numRef>
              <c:f>'KPI vs Sign up 6gbp trend'!$A$2:$A$806</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'KPI vs Sign up 6gbp trend'!$B$2:$B$806</c:f>
              <c:numCache>
                <c:formatCode>#,##0</c:formatCode>
                <c:ptCount val="805"/>
                <c:pt idx="0">
                  <c:v>942</c:v>
                </c:pt>
                <c:pt idx="1">
                  <c:v>2346</c:v>
                </c:pt>
                <c:pt idx="2">
                  <c:v>2918</c:v>
                </c:pt>
                <c:pt idx="3">
                  <c:v>4192</c:v>
                </c:pt>
                <c:pt idx="4">
                  <c:v>5102</c:v>
                </c:pt>
                <c:pt idx="5">
                  <c:v>3205</c:v>
                </c:pt>
                <c:pt idx="6">
                  <c:v>2298</c:v>
                </c:pt>
                <c:pt idx="7">
                  <c:v>2569</c:v>
                </c:pt>
                <c:pt idx="8">
                  <c:v>2562</c:v>
                </c:pt>
                <c:pt idx="9">
                  <c:v>2652</c:v>
                </c:pt>
                <c:pt idx="10">
                  <c:v>3236</c:v>
                </c:pt>
                <c:pt idx="11">
                  <c:v>3836</c:v>
                </c:pt>
                <c:pt idx="12">
                  <c:v>2942</c:v>
                </c:pt>
                <c:pt idx="13">
                  <c:v>1819</c:v>
                </c:pt>
                <c:pt idx="14">
                  <c:v>2052</c:v>
                </c:pt>
                <c:pt idx="15">
                  <c:v>2169</c:v>
                </c:pt>
                <c:pt idx="16">
                  <c:v>2356</c:v>
                </c:pt>
                <c:pt idx="17">
                  <c:v>2863</c:v>
                </c:pt>
                <c:pt idx="18">
                  <c:v>3937</c:v>
                </c:pt>
                <c:pt idx="19">
                  <c:v>2927</c:v>
                </c:pt>
                <c:pt idx="20">
                  <c:v>1543</c:v>
                </c:pt>
                <c:pt idx="21">
                  <c:v>1451</c:v>
                </c:pt>
                <c:pt idx="22">
                  <c:v>1506</c:v>
                </c:pt>
                <c:pt idx="23">
                  <c:v>1840</c:v>
                </c:pt>
                <c:pt idx="24">
                  <c:v>2534</c:v>
                </c:pt>
                <c:pt idx="25">
                  <c:v>3548</c:v>
                </c:pt>
                <c:pt idx="26">
                  <c:v>2819</c:v>
                </c:pt>
                <c:pt idx="27">
                  <c:v>1941</c:v>
                </c:pt>
                <c:pt idx="28">
                  <c:v>2043</c:v>
                </c:pt>
                <c:pt idx="29">
                  <c:v>2090</c:v>
                </c:pt>
                <c:pt idx="30">
                  <c:v>2176</c:v>
                </c:pt>
                <c:pt idx="31">
                  <c:v>2899</c:v>
                </c:pt>
                <c:pt idx="32">
                  <c:v>4059</c:v>
                </c:pt>
                <c:pt idx="33">
                  <c:v>3339</c:v>
                </c:pt>
                <c:pt idx="34">
                  <c:v>2212</c:v>
                </c:pt>
                <c:pt idx="35">
                  <c:v>2353</c:v>
                </c:pt>
                <c:pt idx="36">
                  <c:v>2464</c:v>
                </c:pt>
                <c:pt idx="37">
                  <c:v>2453</c:v>
                </c:pt>
                <c:pt idx="38">
                  <c:v>3680</c:v>
                </c:pt>
                <c:pt idx="39">
                  <c:v>4883</c:v>
                </c:pt>
                <c:pt idx="40">
                  <c:v>3858</c:v>
                </c:pt>
                <c:pt idx="41">
                  <c:v>2468</c:v>
                </c:pt>
                <c:pt idx="42">
                  <c:v>2766</c:v>
                </c:pt>
                <c:pt idx="43">
                  <c:v>2987</c:v>
                </c:pt>
                <c:pt idx="44">
                  <c:v>3953</c:v>
                </c:pt>
                <c:pt idx="45">
                  <c:v>3977</c:v>
                </c:pt>
                <c:pt idx="46">
                  <c:v>5753</c:v>
                </c:pt>
                <c:pt idx="47">
                  <c:v>4466</c:v>
                </c:pt>
                <c:pt idx="48">
                  <c:v>2781</c:v>
                </c:pt>
                <c:pt idx="49">
                  <c:v>3240</c:v>
                </c:pt>
                <c:pt idx="50">
                  <c:v>3385</c:v>
                </c:pt>
                <c:pt idx="51">
                  <c:v>3588</c:v>
                </c:pt>
                <c:pt idx="52">
                  <c:v>4691</c:v>
                </c:pt>
                <c:pt idx="53">
                  <c:v>6176</c:v>
                </c:pt>
                <c:pt idx="54">
                  <c:v>4800</c:v>
                </c:pt>
                <c:pt idx="55">
                  <c:v>3252</c:v>
                </c:pt>
                <c:pt idx="56">
                  <c:v>3446</c:v>
                </c:pt>
                <c:pt idx="57">
                  <c:v>3678</c:v>
                </c:pt>
                <c:pt idx="58">
                  <c:v>4169</c:v>
                </c:pt>
                <c:pt idx="59">
                  <c:v>5795</c:v>
                </c:pt>
                <c:pt idx="60">
                  <c:v>7266</c:v>
                </c:pt>
                <c:pt idx="61">
                  <c:v>6022</c:v>
                </c:pt>
                <c:pt idx="62">
                  <c:v>3460</c:v>
                </c:pt>
                <c:pt idx="63">
                  <c:v>3369</c:v>
                </c:pt>
                <c:pt idx="64">
                  <c:v>3910</c:v>
                </c:pt>
                <c:pt idx="65">
                  <c:v>4264</c:v>
                </c:pt>
                <c:pt idx="66">
                  <c:v>5758</c:v>
                </c:pt>
                <c:pt idx="67">
                  <c:v>7342</c:v>
                </c:pt>
                <c:pt idx="68">
                  <c:v>5839</c:v>
                </c:pt>
                <c:pt idx="69">
                  <c:v>3338</c:v>
                </c:pt>
                <c:pt idx="70">
                  <c:v>3531</c:v>
                </c:pt>
                <c:pt idx="71">
                  <c:v>3775</c:v>
                </c:pt>
                <c:pt idx="72">
                  <c:v>4200</c:v>
                </c:pt>
                <c:pt idx="73">
                  <c:v>5628</c:v>
                </c:pt>
                <c:pt idx="74">
                  <c:v>7642</c:v>
                </c:pt>
                <c:pt idx="75">
                  <c:v>7307</c:v>
                </c:pt>
                <c:pt idx="76">
                  <c:v>5433</c:v>
                </c:pt>
                <c:pt idx="77">
                  <c:v>3800</c:v>
                </c:pt>
                <c:pt idx="78">
                  <c:v>3911</c:v>
                </c:pt>
                <c:pt idx="79">
                  <c:v>4463</c:v>
                </c:pt>
                <c:pt idx="80">
                  <c:v>6621</c:v>
                </c:pt>
                <c:pt idx="81">
                  <c:v>9401</c:v>
                </c:pt>
                <c:pt idx="82">
                  <c:v>7122</c:v>
                </c:pt>
                <c:pt idx="83">
                  <c:v>4245</c:v>
                </c:pt>
                <c:pt idx="84">
                  <c:v>4356</c:v>
                </c:pt>
                <c:pt idx="85">
                  <c:v>4652</c:v>
                </c:pt>
                <c:pt idx="86">
                  <c:v>4902</c:v>
                </c:pt>
                <c:pt idx="87">
                  <c:v>6580</c:v>
                </c:pt>
                <c:pt idx="88">
                  <c:v>10013</c:v>
                </c:pt>
                <c:pt idx="89">
                  <c:v>7258</c:v>
                </c:pt>
                <c:pt idx="90">
                  <c:v>4085</c:v>
                </c:pt>
                <c:pt idx="91">
                  <c:v>4078</c:v>
                </c:pt>
                <c:pt idx="92">
                  <c:v>4505</c:v>
                </c:pt>
                <c:pt idx="93">
                  <c:v>5258</c:v>
                </c:pt>
                <c:pt idx="94">
                  <c:v>7673</c:v>
                </c:pt>
                <c:pt idx="95">
                  <c:v>10875</c:v>
                </c:pt>
                <c:pt idx="96">
                  <c:v>8192</c:v>
                </c:pt>
                <c:pt idx="97">
                  <c:v>4354</c:v>
                </c:pt>
                <c:pt idx="98">
                  <c:v>4435</c:v>
                </c:pt>
                <c:pt idx="99">
                  <c:v>4569</c:v>
                </c:pt>
                <c:pt idx="100">
                  <c:v>4997</c:v>
                </c:pt>
                <c:pt idx="101">
                  <c:v>6960</c:v>
                </c:pt>
                <c:pt idx="102">
                  <c:v>10251</c:v>
                </c:pt>
                <c:pt idx="103">
                  <c:v>6984</c:v>
                </c:pt>
                <c:pt idx="104">
                  <c:v>3983</c:v>
                </c:pt>
                <c:pt idx="105">
                  <c:v>5222</c:v>
                </c:pt>
                <c:pt idx="106">
                  <c:v>4816</c:v>
                </c:pt>
                <c:pt idx="107">
                  <c:v>5311</c:v>
                </c:pt>
                <c:pt idx="108">
                  <c:v>7066</c:v>
                </c:pt>
                <c:pt idx="109">
                  <c:v>10406</c:v>
                </c:pt>
                <c:pt idx="110">
                  <c:v>7399</c:v>
                </c:pt>
                <c:pt idx="111">
                  <c:v>3987</c:v>
                </c:pt>
                <c:pt idx="112">
                  <c:v>5029</c:v>
                </c:pt>
                <c:pt idx="113">
                  <c:v>4642</c:v>
                </c:pt>
                <c:pt idx="114">
                  <c:v>5152</c:v>
                </c:pt>
                <c:pt idx="115">
                  <c:v>6786</c:v>
                </c:pt>
                <c:pt idx="116">
                  <c:v>10203</c:v>
                </c:pt>
                <c:pt idx="117">
                  <c:v>7245</c:v>
                </c:pt>
                <c:pt idx="118">
                  <c:v>2820</c:v>
                </c:pt>
                <c:pt idx="119">
                  <c:v>2611</c:v>
                </c:pt>
                <c:pt idx="120">
                  <c:v>2584</c:v>
                </c:pt>
                <c:pt idx="121">
                  <c:v>3113</c:v>
                </c:pt>
                <c:pt idx="122">
                  <c:v>5547</c:v>
                </c:pt>
                <c:pt idx="123">
                  <c:v>8475</c:v>
                </c:pt>
                <c:pt idx="124">
                  <c:v>5503</c:v>
                </c:pt>
                <c:pt idx="125">
                  <c:v>2815</c:v>
                </c:pt>
                <c:pt idx="126">
                  <c:v>2950</c:v>
                </c:pt>
                <c:pt idx="127">
                  <c:v>3043</c:v>
                </c:pt>
                <c:pt idx="128">
                  <c:v>3217</c:v>
                </c:pt>
                <c:pt idx="129">
                  <c:v>4816</c:v>
                </c:pt>
                <c:pt idx="130">
                  <c:v>6962</c:v>
                </c:pt>
                <c:pt idx="131">
                  <c:v>5174</c:v>
                </c:pt>
                <c:pt idx="132">
                  <c:v>2865</c:v>
                </c:pt>
                <c:pt idx="133">
                  <c:v>2776</c:v>
                </c:pt>
                <c:pt idx="134">
                  <c:v>2956</c:v>
                </c:pt>
                <c:pt idx="135">
                  <c:v>3470</c:v>
                </c:pt>
                <c:pt idx="136">
                  <c:v>4842</c:v>
                </c:pt>
                <c:pt idx="137">
                  <c:v>7545</c:v>
                </c:pt>
                <c:pt idx="138">
                  <c:v>4984</c:v>
                </c:pt>
                <c:pt idx="139">
                  <c:v>2673</c:v>
                </c:pt>
                <c:pt idx="140">
                  <c:v>2996</c:v>
                </c:pt>
                <c:pt idx="141">
                  <c:v>3445</c:v>
                </c:pt>
                <c:pt idx="142">
                  <c:v>4179</c:v>
                </c:pt>
                <c:pt idx="143">
                  <c:v>7117</c:v>
                </c:pt>
                <c:pt idx="144">
                  <c:v>10241</c:v>
                </c:pt>
                <c:pt idx="145">
                  <c:v>6811</c:v>
                </c:pt>
                <c:pt idx="146">
                  <c:v>2897</c:v>
                </c:pt>
                <c:pt idx="147">
                  <c:v>2874</c:v>
                </c:pt>
                <c:pt idx="148">
                  <c:v>2868</c:v>
                </c:pt>
                <c:pt idx="149">
                  <c:v>2967</c:v>
                </c:pt>
                <c:pt idx="150">
                  <c:v>4305</c:v>
                </c:pt>
                <c:pt idx="151">
                  <c:v>7157</c:v>
                </c:pt>
                <c:pt idx="152">
                  <c:v>5007</c:v>
                </c:pt>
                <c:pt idx="153">
                  <c:v>2345</c:v>
                </c:pt>
                <c:pt idx="154">
                  <c:v>2189</c:v>
                </c:pt>
                <c:pt idx="155">
                  <c:v>2588</c:v>
                </c:pt>
                <c:pt idx="156">
                  <c:v>2660</c:v>
                </c:pt>
                <c:pt idx="157">
                  <c:v>3895</c:v>
                </c:pt>
                <c:pt idx="158">
                  <c:v>5789</c:v>
                </c:pt>
                <c:pt idx="159">
                  <c:v>4619</c:v>
                </c:pt>
                <c:pt idx="160">
                  <c:v>2112</c:v>
                </c:pt>
                <c:pt idx="161">
                  <c:v>2056</c:v>
                </c:pt>
                <c:pt idx="162">
                  <c:v>2225</c:v>
                </c:pt>
                <c:pt idx="163">
                  <c:v>2426</c:v>
                </c:pt>
                <c:pt idx="164">
                  <c:v>3888</c:v>
                </c:pt>
                <c:pt idx="165">
                  <c:v>6084</c:v>
                </c:pt>
                <c:pt idx="166">
                  <c:v>4701</c:v>
                </c:pt>
                <c:pt idx="167">
                  <c:v>2684</c:v>
                </c:pt>
                <c:pt idx="168">
                  <c:v>3348</c:v>
                </c:pt>
                <c:pt idx="169">
                  <c:v>3274</c:v>
                </c:pt>
                <c:pt idx="170">
                  <c:v>3678</c:v>
                </c:pt>
                <c:pt idx="171">
                  <c:v>5613</c:v>
                </c:pt>
                <c:pt idx="172">
                  <c:v>8313</c:v>
                </c:pt>
                <c:pt idx="173">
                  <c:v>6437</c:v>
                </c:pt>
                <c:pt idx="174">
                  <c:v>3138</c:v>
                </c:pt>
                <c:pt idx="175">
                  <c:v>3400</c:v>
                </c:pt>
                <c:pt idx="176">
                  <c:v>3731</c:v>
                </c:pt>
                <c:pt idx="177">
                  <c:v>4162</c:v>
                </c:pt>
                <c:pt idx="178">
                  <c:v>6716</c:v>
                </c:pt>
                <c:pt idx="179">
                  <c:v>9029</c:v>
                </c:pt>
                <c:pt idx="180">
                  <c:v>7180</c:v>
                </c:pt>
                <c:pt idx="181">
                  <c:v>3362</c:v>
                </c:pt>
                <c:pt idx="182">
                  <c:v>4285</c:v>
                </c:pt>
                <c:pt idx="183">
                  <c:v>4664</c:v>
                </c:pt>
                <c:pt idx="184">
                  <c:v>6462</c:v>
                </c:pt>
                <c:pt idx="185">
                  <c:v>8742</c:v>
                </c:pt>
                <c:pt idx="186">
                  <c:v>12395</c:v>
                </c:pt>
                <c:pt idx="187">
                  <c:v>9451</c:v>
                </c:pt>
                <c:pt idx="188">
                  <c:v>4399</c:v>
                </c:pt>
                <c:pt idx="189">
                  <c:v>4708</c:v>
                </c:pt>
                <c:pt idx="190">
                  <c:v>5628</c:v>
                </c:pt>
                <c:pt idx="191">
                  <c:v>6664</c:v>
                </c:pt>
                <c:pt idx="192">
                  <c:v>9683</c:v>
                </c:pt>
                <c:pt idx="193">
                  <c:v>11505</c:v>
                </c:pt>
                <c:pt idx="194">
                  <c:v>8054</c:v>
                </c:pt>
                <c:pt idx="195">
                  <c:v>5415</c:v>
                </c:pt>
                <c:pt idx="196">
                  <c:v>6621</c:v>
                </c:pt>
                <c:pt idx="197">
                  <c:v>9784</c:v>
                </c:pt>
                <c:pt idx="198">
                  <c:v>6444</c:v>
                </c:pt>
                <c:pt idx="199">
                  <c:v>5502</c:v>
                </c:pt>
                <c:pt idx="200">
                  <c:v>6378</c:v>
                </c:pt>
                <c:pt idx="201">
                  <c:v>6172</c:v>
                </c:pt>
                <c:pt idx="202">
                  <c:v>4475</c:v>
                </c:pt>
                <c:pt idx="203">
                  <c:v>10577</c:v>
                </c:pt>
                <c:pt idx="204">
                  <c:v>8891</c:v>
                </c:pt>
                <c:pt idx="205">
                  <c:v>4363</c:v>
                </c:pt>
                <c:pt idx="206">
                  <c:v>5318</c:v>
                </c:pt>
                <c:pt idx="207">
                  <c:v>7013</c:v>
                </c:pt>
                <c:pt idx="208">
                  <c:v>5819</c:v>
                </c:pt>
                <c:pt idx="209">
                  <c:v>3557</c:v>
                </c:pt>
                <c:pt idx="210">
                  <c:v>3049</c:v>
                </c:pt>
                <c:pt idx="211">
                  <c:v>3084</c:v>
                </c:pt>
                <c:pt idx="212">
                  <c:v>3148</c:v>
                </c:pt>
                <c:pt idx="213">
                  <c:v>4198</c:v>
                </c:pt>
                <c:pt idx="214">
                  <c:v>6769</c:v>
                </c:pt>
                <c:pt idx="215">
                  <c:v>4991</c:v>
                </c:pt>
                <c:pt idx="216">
                  <c:v>2875</c:v>
                </c:pt>
                <c:pt idx="217">
                  <c:v>3017</c:v>
                </c:pt>
                <c:pt idx="218">
                  <c:v>2942</c:v>
                </c:pt>
                <c:pt idx="219">
                  <c:v>3192</c:v>
                </c:pt>
                <c:pt idx="220">
                  <c:v>4551</c:v>
                </c:pt>
                <c:pt idx="221">
                  <c:v>7193</c:v>
                </c:pt>
                <c:pt idx="222">
                  <c:v>5401</c:v>
                </c:pt>
                <c:pt idx="223">
                  <c:v>2598</c:v>
                </c:pt>
                <c:pt idx="224">
                  <c:v>2695</c:v>
                </c:pt>
                <c:pt idx="225">
                  <c:v>2852</c:v>
                </c:pt>
                <c:pt idx="226">
                  <c:v>3142</c:v>
                </c:pt>
                <c:pt idx="227">
                  <c:v>4603</c:v>
                </c:pt>
                <c:pt idx="228">
                  <c:v>7561</c:v>
                </c:pt>
                <c:pt idx="229">
                  <c:v>6027</c:v>
                </c:pt>
                <c:pt idx="230">
                  <c:v>2751</c:v>
                </c:pt>
                <c:pt idx="231">
                  <c:v>2556</c:v>
                </c:pt>
                <c:pt idx="232">
                  <c:v>2720</c:v>
                </c:pt>
                <c:pt idx="233">
                  <c:v>2839</c:v>
                </c:pt>
                <c:pt idx="234">
                  <c:v>4649</c:v>
                </c:pt>
                <c:pt idx="235">
                  <c:v>7318</c:v>
                </c:pt>
                <c:pt idx="236">
                  <c:v>5580</c:v>
                </c:pt>
                <c:pt idx="237">
                  <c:v>2560</c:v>
                </c:pt>
                <c:pt idx="238">
                  <c:v>2362</c:v>
                </c:pt>
                <c:pt idx="239">
                  <c:v>2528</c:v>
                </c:pt>
                <c:pt idx="240">
                  <c:v>2854</c:v>
                </c:pt>
                <c:pt idx="241">
                  <c:v>4118</c:v>
                </c:pt>
                <c:pt idx="242">
                  <c:v>7090</c:v>
                </c:pt>
                <c:pt idx="243">
                  <c:v>6194</c:v>
                </c:pt>
                <c:pt idx="244">
                  <c:v>2651</c:v>
                </c:pt>
                <c:pt idx="245">
                  <c:v>2472</c:v>
                </c:pt>
                <c:pt idx="246">
                  <c:v>2772</c:v>
                </c:pt>
                <c:pt idx="247">
                  <c:v>3103</c:v>
                </c:pt>
                <c:pt idx="248">
                  <c:v>5029</c:v>
                </c:pt>
                <c:pt idx="249">
                  <c:v>8469</c:v>
                </c:pt>
                <c:pt idx="250">
                  <c:v>6665</c:v>
                </c:pt>
                <c:pt idx="251">
                  <c:v>3122</c:v>
                </c:pt>
                <c:pt idx="252">
                  <c:v>3147</c:v>
                </c:pt>
                <c:pt idx="253">
                  <c:v>3116</c:v>
                </c:pt>
                <c:pt idx="254">
                  <c:v>3621</c:v>
                </c:pt>
                <c:pt idx="255">
                  <c:v>4864</c:v>
                </c:pt>
                <c:pt idx="256">
                  <c:v>8117</c:v>
                </c:pt>
                <c:pt idx="257">
                  <c:v>6108</c:v>
                </c:pt>
                <c:pt idx="258">
                  <c:v>2840</c:v>
                </c:pt>
                <c:pt idx="259">
                  <c:v>2816</c:v>
                </c:pt>
                <c:pt idx="260">
                  <c:v>3046</c:v>
                </c:pt>
                <c:pt idx="261">
                  <c:v>3493</c:v>
                </c:pt>
                <c:pt idx="262">
                  <c:v>5289</c:v>
                </c:pt>
                <c:pt idx="263">
                  <c:v>8745</c:v>
                </c:pt>
                <c:pt idx="264">
                  <c:v>6277</c:v>
                </c:pt>
                <c:pt idx="265">
                  <c:v>2862</c:v>
                </c:pt>
                <c:pt idx="266">
                  <c:v>2761</c:v>
                </c:pt>
                <c:pt idx="267">
                  <c:v>3310</c:v>
                </c:pt>
                <c:pt idx="268">
                  <c:v>3927</c:v>
                </c:pt>
                <c:pt idx="269">
                  <c:v>5154</c:v>
                </c:pt>
                <c:pt idx="270">
                  <c:v>8159</c:v>
                </c:pt>
                <c:pt idx="271">
                  <c:v>6108</c:v>
                </c:pt>
                <c:pt idx="272">
                  <c:v>3176</c:v>
                </c:pt>
                <c:pt idx="273">
                  <c:v>2793</c:v>
                </c:pt>
                <c:pt idx="274">
                  <c:v>2851</c:v>
                </c:pt>
                <c:pt idx="275">
                  <c:v>2944</c:v>
                </c:pt>
                <c:pt idx="276">
                  <c:v>4201</c:v>
                </c:pt>
                <c:pt idx="277">
                  <c:v>6382</c:v>
                </c:pt>
                <c:pt idx="278">
                  <c:v>4581</c:v>
                </c:pt>
                <c:pt idx="279">
                  <c:v>2770</c:v>
                </c:pt>
                <c:pt idx="280">
                  <c:v>2261</c:v>
                </c:pt>
                <c:pt idx="281">
                  <c:v>2164</c:v>
                </c:pt>
                <c:pt idx="282">
                  <c:v>2330</c:v>
                </c:pt>
                <c:pt idx="283">
                  <c:v>2368</c:v>
                </c:pt>
                <c:pt idx="284">
                  <c:v>1931</c:v>
                </c:pt>
                <c:pt idx="285">
                  <c:v>1395</c:v>
                </c:pt>
                <c:pt idx="286">
                  <c:v>1223</c:v>
                </c:pt>
                <c:pt idx="287">
                  <c:v>908</c:v>
                </c:pt>
                <c:pt idx="288">
                  <c:v>718</c:v>
                </c:pt>
                <c:pt idx="289">
                  <c:v>630</c:v>
                </c:pt>
                <c:pt idx="290">
                  <c:v>780</c:v>
                </c:pt>
                <c:pt idx="291">
                  <c:v>712</c:v>
                </c:pt>
                <c:pt idx="292">
                  <c:v>574</c:v>
                </c:pt>
                <c:pt idx="293">
                  <c:v>555</c:v>
                </c:pt>
                <c:pt idx="294">
                  <c:v>469</c:v>
                </c:pt>
                <c:pt idx="295">
                  <c:v>424</c:v>
                </c:pt>
                <c:pt idx="296">
                  <c:v>408</c:v>
                </c:pt>
                <c:pt idx="297">
                  <c:v>469</c:v>
                </c:pt>
                <c:pt idx="298">
                  <c:v>467</c:v>
                </c:pt>
                <c:pt idx="299">
                  <c:v>418</c:v>
                </c:pt>
                <c:pt idx="300">
                  <c:v>389</c:v>
                </c:pt>
                <c:pt idx="301">
                  <c:v>350</c:v>
                </c:pt>
                <c:pt idx="302">
                  <c:v>309</c:v>
                </c:pt>
                <c:pt idx="303">
                  <c:v>379</c:v>
                </c:pt>
                <c:pt idx="304">
                  <c:v>383</c:v>
                </c:pt>
                <c:pt idx="305">
                  <c:v>355</c:v>
                </c:pt>
                <c:pt idx="306">
                  <c:v>325</c:v>
                </c:pt>
                <c:pt idx="307">
                  <c:v>322</c:v>
                </c:pt>
                <c:pt idx="308">
                  <c:v>299</c:v>
                </c:pt>
                <c:pt idx="309">
                  <c:v>301</c:v>
                </c:pt>
                <c:pt idx="310">
                  <c:v>316</c:v>
                </c:pt>
                <c:pt idx="311">
                  <c:v>404</c:v>
                </c:pt>
                <c:pt idx="312">
                  <c:v>352</c:v>
                </c:pt>
                <c:pt idx="313">
                  <c:v>334</c:v>
                </c:pt>
                <c:pt idx="314">
                  <c:v>328</c:v>
                </c:pt>
                <c:pt idx="315">
                  <c:v>299</c:v>
                </c:pt>
                <c:pt idx="316">
                  <c:v>294</c:v>
                </c:pt>
                <c:pt idx="317">
                  <c:v>343</c:v>
                </c:pt>
                <c:pt idx="318">
                  <c:v>377</c:v>
                </c:pt>
                <c:pt idx="319">
                  <c:v>369</c:v>
                </c:pt>
                <c:pt idx="320">
                  <c:v>286</c:v>
                </c:pt>
                <c:pt idx="321">
                  <c:v>309</c:v>
                </c:pt>
                <c:pt idx="322">
                  <c:v>283</c:v>
                </c:pt>
                <c:pt idx="323">
                  <c:v>286</c:v>
                </c:pt>
                <c:pt idx="324">
                  <c:v>290</c:v>
                </c:pt>
                <c:pt idx="325">
                  <c:v>381</c:v>
                </c:pt>
                <c:pt idx="326">
                  <c:v>415</c:v>
                </c:pt>
                <c:pt idx="327">
                  <c:v>315</c:v>
                </c:pt>
                <c:pt idx="328">
                  <c:v>255</c:v>
                </c:pt>
                <c:pt idx="329">
                  <c:v>251</c:v>
                </c:pt>
                <c:pt idx="330">
                  <c:v>345</c:v>
                </c:pt>
                <c:pt idx="331">
                  <c:v>414</c:v>
                </c:pt>
                <c:pt idx="332">
                  <c:v>437</c:v>
                </c:pt>
                <c:pt idx="333">
                  <c:v>498</c:v>
                </c:pt>
                <c:pt idx="334">
                  <c:v>395</c:v>
                </c:pt>
                <c:pt idx="335">
                  <c:v>343</c:v>
                </c:pt>
                <c:pt idx="336">
                  <c:v>344</c:v>
                </c:pt>
                <c:pt idx="337">
                  <c:v>342</c:v>
                </c:pt>
                <c:pt idx="338">
                  <c:v>353</c:v>
                </c:pt>
                <c:pt idx="339">
                  <c:v>454</c:v>
                </c:pt>
                <c:pt idx="340">
                  <c:v>504</c:v>
                </c:pt>
                <c:pt idx="341">
                  <c:v>432</c:v>
                </c:pt>
                <c:pt idx="342">
                  <c:v>324</c:v>
                </c:pt>
                <c:pt idx="343">
                  <c:v>395</c:v>
                </c:pt>
                <c:pt idx="344">
                  <c:v>397</c:v>
                </c:pt>
                <c:pt idx="345">
                  <c:v>384</c:v>
                </c:pt>
                <c:pt idx="346">
                  <c:v>450</c:v>
                </c:pt>
                <c:pt idx="347">
                  <c:v>545</c:v>
                </c:pt>
                <c:pt idx="348">
                  <c:v>617</c:v>
                </c:pt>
                <c:pt idx="349">
                  <c:v>543</c:v>
                </c:pt>
                <c:pt idx="350">
                  <c:v>449</c:v>
                </c:pt>
                <c:pt idx="351">
                  <c:v>438</c:v>
                </c:pt>
                <c:pt idx="352">
                  <c:v>463</c:v>
                </c:pt>
                <c:pt idx="353">
                  <c:v>643</c:v>
                </c:pt>
                <c:pt idx="354">
                  <c:v>866</c:v>
                </c:pt>
                <c:pt idx="355">
                  <c:v>602</c:v>
                </c:pt>
                <c:pt idx="356">
                  <c:v>493</c:v>
                </c:pt>
                <c:pt idx="357">
                  <c:v>765</c:v>
                </c:pt>
                <c:pt idx="358">
                  <c:v>670</c:v>
                </c:pt>
                <c:pt idx="359">
                  <c:v>655</c:v>
                </c:pt>
                <c:pt idx="360">
                  <c:v>911</c:v>
                </c:pt>
                <c:pt idx="361">
                  <c:v>1197</c:v>
                </c:pt>
                <c:pt idx="362">
                  <c:v>899</c:v>
                </c:pt>
                <c:pt idx="363">
                  <c:v>664</c:v>
                </c:pt>
                <c:pt idx="364">
                  <c:v>684</c:v>
                </c:pt>
                <c:pt idx="365">
                  <c:v>652</c:v>
                </c:pt>
                <c:pt idx="366">
                  <c:v>638</c:v>
                </c:pt>
                <c:pt idx="367">
                  <c:v>850</c:v>
                </c:pt>
                <c:pt idx="368">
                  <c:v>1405</c:v>
                </c:pt>
                <c:pt idx="369">
                  <c:v>1096</c:v>
                </c:pt>
                <c:pt idx="370">
                  <c:v>725</c:v>
                </c:pt>
                <c:pt idx="371">
                  <c:v>738</c:v>
                </c:pt>
                <c:pt idx="372">
                  <c:v>799</c:v>
                </c:pt>
                <c:pt idx="373">
                  <c:v>871</c:v>
                </c:pt>
                <c:pt idx="374">
                  <c:v>1119</c:v>
                </c:pt>
                <c:pt idx="375">
                  <c:v>1710</c:v>
                </c:pt>
                <c:pt idx="376">
                  <c:v>1233</c:v>
                </c:pt>
                <c:pt idx="377">
                  <c:v>810</c:v>
                </c:pt>
                <c:pt idx="378">
                  <c:v>988</c:v>
                </c:pt>
                <c:pt idx="379">
                  <c:v>1140</c:v>
                </c:pt>
                <c:pt idx="380">
                  <c:v>1305</c:v>
                </c:pt>
                <c:pt idx="381">
                  <c:v>1678</c:v>
                </c:pt>
                <c:pt idx="382">
                  <c:v>1904</c:v>
                </c:pt>
                <c:pt idx="383">
                  <c:v>1478</c:v>
                </c:pt>
                <c:pt idx="384">
                  <c:v>936</c:v>
                </c:pt>
                <c:pt idx="385">
                  <c:v>932</c:v>
                </c:pt>
                <c:pt idx="386">
                  <c:v>1063</c:v>
                </c:pt>
                <c:pt idx="387">
                  <c:v>1016</c:v>
                </c:pt>
                <c:pt idx="388">
                  <c:v>1453</c:v>
                </c:pt>
                <c:pt idx="389">
                  <c:v>2340</c:v>
                </c:pt>
                <c:pt idx="390">
                  <c:v>1932</c:v>
                </c:pt>
                <c:pt idx="391">
                  <c:v>1081</c:v>
                </c:pt>
                <c:pt idx="392">
                  <c:v>1177</c:v>
                </c:pt>
                <c:pt idx="393">
                  <c:v>1330</c:v>
                </c:pt>
                <c:pt idx="394">
                  <c:v>1389</c:v>
                </c:pt>
                <c:pt idx="395">
                  <c:v>1999</c:v>
                </c:pt>
                <c:pt idx="396">
                  <c:v>3062</c:v>
                </c:pt>
                <c:pt idx="397">
                  <c:v>2197</c:v>
                </c:pt>
                <c:pt idx="398">
                  <c:v>1210</c:v>
                </c:pt>
                <c:pt idx="399">
                  <c:v>1234</c:v>
                </c:pt>
                <c:pt idx="400">
                  <c:v>1297</c:v>
                </c:pt>
                <c:pt idx="401">
                  <c:v>1572</c:v>
                </c:pt>
                <c:pt idx="402">
                  <c:v>2381</c:v>
                </c:pt>
                <c:pt idx="403">
                  <c:v>3555</c:v>
                </c:pt>
                <c:pt idx="404">
                  <c:v>2311</c:v>
                </c:pt>
                <c:pt idx="405">
                  <c:v>1457</c:v>
                </c:pt>
                <c:pt idx="406">
                  <c:v>1424</c:v>
                </c:pt>
                <c:pt idx="407">
                  <c:v>1641</c:v>
                </c:pt>
                <c:pt idx="408">
                  <c:v>1828</c:v>
                </c:pt>
                <c:pt idx="409">
                  <c:v>2612</c:v>
                </c:pt>
                <c:pt idx="410">
                  <c:v>4120</c:v>
                </c:pt>
                <c:pt idx="411">
                  <c:v>2849</c:v>
                </c:pt>
                <c:pt idx="412">
                  <c:v>1691</c:v>
                </c:pt>
                <c:pt idx="413">
                  <c:v>1733</c:v>
                </c:pt>
                <c:pt idx="414">
                  <c:v>1728</c:v>
                </c:pt>
                <c:pt idx="415">
                  <c:v>2136</c:v>
                </c:pt>
                <c:pt idx="416">
                  <c:v>4358</c:v>
                </c:pt>
                <c:pt idx="417">
                  <c:v>5286</c:v>
                </c:pt>
                <c:pt idx="418">
                  <c:v>3380</c:v>
                </c:pt>
                <c:pt idx="419">
                  <c:v>1899</c:v>
                </c:pt>
                <c:pt idx="420">
                  <c:v>1989</c:v>
                </c:pt>
                <c:pt idx="421">
                  <c:v>2306</c:v>
                </c:pt>
                <c:pt idx="422">
                  <c:v>2317</c:v>
                </c:pt>
                <c:pt idx="423">
                  <c:v>3600</c:v>
                </c:pt>
                <c:pt idx="424">
                  <c:v>5219</c:v>
                </c:pt>
                <c:pt idx="425">
                  <c:v>3645</c:v>
                </c:pt>
                <c:pt idx="426">
                  <c:v>2346</c:v>
                </c:pt>
                <c:pt idx="427">
                  <c:v>2370</c:v>
                </c:pt>
                <c:pt idx="428">
                  <c:v>2566</c:v>
                </c:pt>
                <c:pt idx="429">
                  <c:v>2447</c:v>
                </c:pt>
                <c:pt idx="430">
                  <c:v>3344</c:v>
                </c:pt>
                <c:pt idx="431">
                  <c:v>5263</c:v>
                </c:pt>
                <c:pt idx="432">
                  <c:v>3553</c:v>
                </c:pt>
                <c:pt idx="433">
                  <c:v>2276</c:v>
                </c:pt>
                <c:pt idx="434">
                  <c:v>2128</c:v>
                </c:pt>
                <c:pt idx="435">
                  <c:v>2789</c:v>
                </c:pt>
                <c:pt idx="436">
                  <c:v>2604</c:v>
                </c:pt>
                <c:pt idx="437">
                  <c:v>3576</c:v>
                </c:pt>
                <c:pt idx="438">
                  <c:v>5449</c:v>
                </c:pt>
                <c:pt idx="439">
                  <c:v>3847</c:v>
                </c:pt>
                <c:pt idx="440">
                  <c:v>2708</c:v>
                </c:pt>
                <c:pt idx="441">
                  <c:v>2924</c:v>
                </c:pt>
                <c:pt idx="442">
                  <c:v>3188</c:v>
                </c:pt>
                <c:pt idx="443">
                  <c:v>3529</c:v>
                </c:pt>
                <c:pt idx="444">
                  <c:v>4788</c:v>
                </c:pt>
                <c:pt idx="445">
                  <c:v>6990</c:v>
                </c:pt>
                <c:pt idx="446">
                  <c:v>6242</c:v>
                </c:pt>
                <c:pt idx="447">
                  <c:v>4381</c:v>
                </c:pt>
                <c:pt idx="448">
                  <c:v>2859</c:v>
                </c:pt>
                <c:pt idx="449">
                  <c:v>2893</c:v>
                </c:pt>
                <c:pt idx="450">
                  <c:v>3157</c:v>
                </c:pt>
                <c:pt idx="451">
                  <c:v>4393</c:v>
                </c:pt>
                <c:pt idx="452">
                  <c:v>6611</c:v>
                </c:pt>
                <c:pt idx="453">
                  <c:v>4441</c:v>
                </c:pt>
                <c:pt idx="454">
                  <c:v>2584</c:v>
                </c:pt>
                <c:pt idx="455">
                  <c:v>2772</c:v>
                </c:pt>
                <c:pt idx="456">
                  <c:v>2871</c:v>
                </c:pt>
                <c:pt idx="457">
                  <c:v>2976</c:v>
                </c:pt>
                <c:pt idx="458">
                  <c:v>4773</c:v>
                </c:pt>
                <c:pt idx="459">
                  <c:v>7709</c:v>
                </c:pt>
                <c:pt idx="460">
                  <c:v>5470</c:v>
                </c:pt>
                <c:pt idx="461">
                  <c:v>2571</c:v>
                </c:pt>
                <c:pt idx="462">
                  <c:v>2522</c:v>
                </c:pt>
                <c:pt idx="463">
                  <c:v>2628</c:v>
                </c:pt>
                <c:pt idx="464">
                  <c:v>2858</c:v>
                </c:pt>
                <c:pt idx="465">
                  <c:v>4322</c:v>
                </c:pt>
                <c:pt idx="466">
                  <c:v>6645</c:v>
                </c:pt>
                <c:pt idx="467">
                  <c:v>4430</c:v>
                </c:pt>
                <c:pt idx="468">
                  <c:v>2551</c:v>
                </c:pt>
                <c:pt idx="469">
                  <c:v>3092</c:v>
                </c:pt>
                <c:pt idx="470">
                  <c:v>3573</c:v>
                </c:pt>
                <c:pt idx="471">
                  <c:v>3659</c:v>
                </c:pt>
                <c:pt idx="472">
                  <c:v>5595</c:v>
                </c:pt>
                <c:pt idx="473">
                  <c:v>8318</c:v>
                </c:pt>
                <c:pt idx="474">
                  <c:v>5401</c:v>
                </c:pt>
                <c:pt idx="475">
                  <c:v>3537</c:v>
                </c:pt>
                <c:pt idx="476">
                  <c:v>3539</c:v>
                </c:pt>
                <c:pt idx="477">
                  <c:v>4169</c:v>
                </c:pt>
                <c:pt idx="478">
                  <c:v>4029</c:v>
                </c:pt>
                <c:pt idx="479">
                  <c:v>7258</c:v>
                </c:pt>
                <c:pt idx="480">
                  <c:v>8808</c:v>
                </c:pt>
                <c:pt idx="481">
                  <c:v>6692</c:v>
                </c:pt>
                <c:pt idx="482">
                  <c:v>3431</c:v>
                </c:pt>
                <c:pt idx="483">
                  <c:v>3436</c:v>
                </c:pt>
                <c:pt idx="484">
                  <c:v>3744</c:v>
                </c:pt>
                <c:pt idx="485">
                  <c:v>3819</c:v>
                </c:pt>
                <c:pt idx="486">
                  <c:v>5776</c:v>
                </c:pt>
                <c:pt idx="487">
                  <c:v>8658</c:v>
                </c:pt>
                <c:pt idx="488">
                  <c:v>5843</c:v>
                </c:pt>
                <c:pt idx="489">
                  <c:v>3642</c:v>
                </c:pt>
                <c:pt idx="490">
                  <c:v>3706</c:v>
                </c:pt>
                <c:pt idx="491">
                  <c:v>3677</c:v>
                </c:pt>
                <c:pt idx="492">
                  <c:v>3892</c:v>
                </c:pt>
                <c:pt idx="493">
                  <c:v>6175</c:v>
                </c:pt>
                <c:pt idx="494">
                  <c:v>6808</c:v>
                </c:pt>
                <c:pt idx="495">
                  <c:v>4456</c:v>
                </c:pt>
                <c:pt idx="496">
                  <c:v>2733</c:v>
                </c:pt>
                <c:pt idx="497">
                  <c:v>2771</c:v>
                </c:pt>
                <c:pt idx="498">
                  <c:v>3042</c:v>
                </c:pt>
                <c:pt idx="499">
                  <c:v>2680</c:v>
                </c:pt>
                <c:pt idx="500">
                  <c:v>3957</c:v>
                </c:pt>
                <c:pt idx="501">
                  <c:v>5657</c:v>
                </c:pt>
                <c:pt idx="502">
                  <c:v>3758</c:v>
                </c:pt>
                <c:pt idx="503">
                  <c:v>2875</c:v>
                </c:pt>
                <c:pt idx="504">
                  <c:v>2544</c:v>
                </c:pt>
                <c:pt idx="505">
                  <c:v>2781</c:v>
                </c:pt>
                <c:pt idx="506">
                  <c:v>2913</c:v>
                </c:pt>
                <c:pt idx="507">
                  <c:v>3884</c:v>
                </c:pt>
                <c:pt idx="508">
                  <c:v>5782</c:v>
                </c:pt>
                <c:pt idx="509">
                  <c:v>4245</c:v>
                </c:pt>
                <c:pt idx="510">
                  <c:v>2439</c:v>
                </c:pt>
                <c:pt idx="511">
                  <c:v>2651</c:v>
                </c:pt>
                <c:pt idx="512">
                  <c:v>3029</c:v>
                </c:pt>
                <c:pt idx="513">
                  <c:v>1637</c:v>
                </c:pt>
                <c:pt idx="514">
                  <c:v>1422</c:v>
                </c:pt>
                <c:pt idx="515">
                  <c:v>1572</c:v>
                </c:pt>
                <c:pt idx="516">
                  <c:v>1287</c:v>
                </c:pt>
                <c:pt idx="517">
                  <c:v>1141</c:v>
                </c:pt>
                <c:pt idx="518">
                  <c:v>1375</c:v>
                </c:pt>
                <c:pt idx="519">
                  <c:v>1046</c:v>
                </c:pt>
                <c:pt idx="520">
                  <c:v>1099</c:v>
                </c:pt>
                <c:pt idx="521">
                  <c:v>1345</c:v>
                </c:pt>
                <c:pt idx="522">
                  <c:v>1686</c:v>
                </c:pt>
                <c:pt idx="523">
                  <c:v>1143</c:v>
                </c:pt>
                <c:pt idx="524">
                  <c:v>860</c:v>
                </c:pt>
                <c:pt idx="525">
                  <c:v>709</c:v>
                </c:pt>
                <c:pt idx="526">
                  <c:v>710</c:v>
                </c:pt>
                <c:pt idx="527">
                  <c:v>741</c:v>
                </c:pt>
                <c:pt idx="528">
                  <c:v>1012</c:v>
                </c:pt>
                <c:pt idx="529">
                  <c:v>1181</c:v>
                </c:pt>
                <c:pt idx="530">
                  <c:v>963</c:v>
                </c:pt>
                <c:pt idx="531">
                  <c:v>769</c:v>
                </c:pt>
                <c:pt idx="532">
                  <c:v>683</c:v>
                </c:pt>
                <c:pt idx="533">
                  <c:v>656</c:v>
                </c:pt>
                <c:pt idx="534">
                  <c:v>794</c:v>
                </c:pt>
                <c:pt idx="535">
                  <c:v>1061</c:v>
                </c:pt>
                <c:pt idx="536">
                  <c:v>1246</c:v>
                </c:pt>
                <c:pt idx="537">
                  <c:v>960</c:v>
                </c:pt>
                <c:pt idx="538">
                  <c:v>785</c:v>
                </c:pt>
                <c:pt idx="539">
                  <c:v>806</c:v>
                </c:pt>
                <c:pt idx="540">
                  <c:v>1143</c:v>
                </c:pt>
                <c:pt idx="541">
                  <c:v>1562</c:v>
                </c:pt>
                <c:pt idx="542">
                  <c:v>2140</c:v>
                </c:pt>
                <c:pt idx="543">
                  <c:v>2918</c:v>
                </c:pt>
                <c:pt idx="544">
                  <c:v>2164</c:v>
                </c:pt>
                <c:pt idx="545">
                  <c:v>1372</c:v>
                </c:pt>
                <c:pt idx="546">
                  <c:v>1453</c:v>
                </c:pt>
                <c:pt idx="547">
                  <c:v>1599</c:v>
                </c:pt>
                <c:pt idx="548">
                  <c:v>1837</c:v>
                </c:pt>
                <c:pt idx="549">
                  <c:v>2992</c:v>
                </c:pt>
                <c:pt idx="550">
                  <c:v>3640</c:v>
                </c:pt>
                <c:pt idx="551">
                  <c:v>2760</c:v>
                </c:pt>
                <c:pt idx="552">
                  <c:v>1800</c:v>
                </c:pt>
                <c:pt idx="553">
                  <c:v>1817</c:v>
                </c:pt>
                <c:pt idx="554">
                  <c:v>1438</c:v>
                </c:pt>
                <c:pt idx="555">
                  <c:v>1340</c:v>
                </c:pt>
                <c:pt idx="556">
                  <c:v>1746</c:v>
                </c:pt>
                <c:pt idx="557">
                  <c:v>1985</c:v>
                </c:pt>
                <c:pt idx="558">
                  <c:v>1398</c:v>
                </c:pt>
                <c:pt idx="559">
                  <c:v>1220</c:v>
                </c:pt>
                <c:pt idx="560">
                  <c:v>1205</c:v>
                </c:pt>
                <c:pt idx="561">
                  <c:v>1299</c:v>
                </c:pt>
                <c:pt idx="562">
                  <c:v>1772</c:v>
                </c:pt>
                <c:pt idx="563">
                  <c:v>3476</c:v>
                </c:pt>
                <c:pt idx="564">
                  <c:v>1646</c:v>
                </c:pt>
                <c:pt idx="565">
                  <c:v>1232</c:v>
                </c:pt>
                <c:pt idx="566">
                  <c:v>983</c:v>
                </c:pt>
                <c:pt idx="567">
                  <c:v>1048</c:v>
                </c:pt>
                <c:pt idx="568">
                  <c:v>1045</c:v>
                </c:pt>
                <c:pt idx="569">
                  <c:v>1948</c:v>
                </c:pt>
                <c:pt idx="570">
                  <c:v>1936</c:v>
                </c:pt>
                <c:pt idx="571">
                  <c:v>1015</c:v>
                </c:pt>
                <c:pt idx="572">
                  <c:v>1039</c:v>
                </c:pt>
                <c:pt idx="573">
                  <c:v>922</c:v>
                </c:pt>
                <c:pt idx="574">
                  <c:v>838</c:v>
                </c:pt>
                <c:pt idx="575">
                  <c:v>786</c:v>
                </c:pt>
                <c:pt idx="576">
                  <c:v>814</c:v>
                </c:pt>
                <c:pt idx="577">
                  <c:v>993</c:v>
                </c:pt>
                <c:pt idx="578">
                  <c:v>1152</c:v>
                </c:pt>
                <c:pt idx="579">
                  <c:v>972</c:v>
                </c:pt>
                <c:pt idx="580">
                  <c:v>727</c:v>
                </c:pt>
                <c:pt idx="581">
                  <c:v>642</c:v>
                </c:pt>
                <c:pt idx="582">
                  <c:v>711</c:v>
                </c:pt>
                <c:pt idx="583">
                  <c:v>756</c:v>
                </c:pt>
                <c:pt idx="584">
                  <c:v>847</c:v>
                </c:pt>
                <c:pt idx="585">
                  <c:v>901</c:v>
                </c:pt>
                <c:pt idx="586">
                  <c:v>809</c:v>
                </c:pt>
                <c:pt idx="587">
                  <c:v>677</c:v>
                </c:pt>
                <c:pt idx="588">
                  <c:v>610</c:v>
                </c:pt>
                <c:pt idx="589">
                  <c:v>598</c:v>
                </c:pt>
                <c:pt idx="590">
                  <c:v>579</c:v>
                </c:pt>
                <c:pt idx="591">
                  <c:v>764</c:v>
                </c:pt>
                <c:pt idx="592">
                  <c:v>902</c:v>
                </c:pt>
                <c:pt idx="593">
                  <c:v>906</c:v>
                </c:pt>
                <c:pt idx="594">
                  <c:v>716</c:v>
                </c:pt>
                <c:pt idx="595">
                  <c:v>633</c:v>
                </c:pt>
                <c:pt idx="596">
                  <c:v>632</c:v>
                </c:pt>
                <c:pt idx="597">
                  <c:v>688</c:v>
                </c:pt>
                <c:pt idx="598">
                  <c:v>888</c:v>
                </c:pt>
                <c:pt idx="599">
                  <c:v>1128</c:v>
                </c:pt>
                <c:pt idx="600">
                  <c:v>865</c:v>
                </c:pt>
                <c:pt idx="601">
                  <c:v>687</c:v>
                </c:pt>
                <c:pt idx="602">
                  <c:v>686</c:v>
                </c:pt>
                <c:pt idx="603">
                  <c:v>810</c:v>
                </c:pt>
                <c:pt idx="604">
                  <c:v>921</c:v>
                </c:pt>
                <c:pt idx="605">
                  <c:v>1057</c:v>
                </c:pt>
                <c:pt idx="606">
                  <c:v>1421</c:v>
                </c:pt>
                <c:pt idx="607">
                  <c:v>1256</c:v>
                </c:pt>
                <c:pt idx="608">
                  <c:v>2017</c:v>
                </c:pt>
                <c:pt idx="609">
                  <c:v>1149</c:v>
                </c:pt>
                <c:pt idx="610">
                  <c:v>1150</c:v>
                </c:pt>
                <c:pt idx="611">
                  <c:v>1016</c:v>
                </c:pt>
                <c:pt idx="612">
                  <c:v>1300</c:v>
                </c:pt>
                <c:pt idx="613">
                  <c:v>1586</c:v>
                </c:pt>
                <c:pt idx="614">
                  <c:v>1374</c:v>
                </c:pt>
                <c:pt idx="615">
                  <c:v>1080</c:v>
                </c:pt>
                <c:pt idx="616">
                  <c:v>1020</c:v>
                </c:pt>
                <c:pt idx="617">
                  <c:v>1077</c:v>
                </c:pt>
                <c:pt idx="618">
                  <c:v>1004</c:v>
                </c:pt>
                <c:pt idx="619">
                  <c:v>1245</c:v>
                </c:pt>
                <c:pt idx="620">
                  <c:v>1521</c:v>
                </c:pt>
                <c:pt idx="621">
                  <c:v>1142</c:v>
                </c:pt>
                <c:pt idx="622">
                  <c:v>970</c:v>
                </c:pt>
                <c:pt idx="623">
                  <c:v>936</c:v>
                </c:pt>
                <c:pt idx="624">
                  <c:v>925</c:v>
                </c:pt>
                <c:pt idx="625">
                  <c:v>873</c:v>
                </c:pt>
                <c:pt idx="626">
                  <c:v>1302</c:v>
                </c:pt>
                <c:pt idx="627">
                  <c:v>1545</c:v>
                </c:pt>
                <c:pt idx="628">
                  <c:v>1226</c:v>
                </c:pt>
                <c:pt idx="629">
                  <c:v>1054</c:v>
                </c:pt>
                <c:pt idx="630">
                  <c:v>926</c:v>
                </c:pt>
                <c:pt idx="631">
                  <c:v>1129</c:v>
                </c:pt>
                <c:pt idx="632">
                  <c:v>1027</c:v>
                </c:pt>
                <c:pt idx="633">
                  <c:v>1520</c:v>
                </c:pt>
                <c:pt idx="634">
                  <c:v>1634</c:v>
                </c:pt>
                <c:pt idx="635">
                  <c:v>1290</c:v>
                </c:pt>
                <c:pt idx="636">
                  <c:v>985</c:v>
                </c:pt>
                <c:pt idx="637">
                  <c:v>1010</c:v>
                </c:pt>
                <c:pt idx="638">
                  <c:v>1103</c:v>
                </c:pt>
                <c:pt idx="639">
                  <c:v>1004</c:v>
                </c:pt>
                <c:pt idx="640">
                  <c:v>1425</c:v>
                </c:pt>
                <c:pt idx="641">
                  <c:v>1750</c:v>
                </c:pt>
                <c:pt idx="642">
                  <c:v>1472</c:v>
                </c:pt>
                <c:pt idx="643">
                  <c:v>1054</c:v>
                </c:pt>
                <c:pt idx="644">
                  <c:v>1022</c:v>
                </c:pt>
                <c:pt idx="645">
                  <c:v>1242</c:v>
                </c:pt>
                <c:pt idx="646">
                  <c:v>1171</c:v>
                </c:pt>
                <c:pt idx="647">
                  <c:v>1631</c:v>
                </c:pt>
                <c:pt idx="648">
                  <c:v>2005</c:v>
                </c:pt>
                <c:pt idx="649">
                  <c:v>1622</c:v>
                </c:pt>
                <c:pt idx="650">
                  <c:v>2051</c:v>
                </c:pt>
                <c:pt idx="651">
                  <c:v>1238</c:v>
                </c:pt>
                <c:pt idx="652">
                  <c:v>1174</c:v>
                </c:pt>
                <c:pt idx="653">
                  <c:v>1274</c:v>
                </c:pt>
                <c:pt idx="654">
                  <c:v>1737</c:v>
                </c:pt>
                <c:pt idx="655">
                  <c:v>2131</c:v>
                </c:pt>
                <c:pt idx="656">
                  <c:v>1719</c:v>
                </c:pt>
                <c:pt idx="657">
                  <c:v>1322</c:v>
                </c:pt>
                <c:pt idx="658">
                  <c:v>1799</c:v>
                </c:pt>
                <c:pt idx="659">
                  <c:v>2125</c:v>
                </c:pt>
                <c:pt idx="660">
                  <c:v>2545</c:v>
                </c:pt>
                <c:pt idx="661">
                  <c:v>2788</c:v>
                </c:pt>
                <c:pt idx="662">
                  <c:v>3096</c:v>
                </c:pt>
                <c:pt idx="663">
                  <c:v>3026</c:v>
                </c:pt>
                <c:pt idx="664">
                  <c:v>2827</c:v>
                </c:pt>
                <c:pt idx="665">
                  <c:v>1881</c:v>
                </c:pt>
                <c:pt idx="666">
                  <c:v>2008</c:v>
                </c:pt>
                <c:pt idx="667">
                  <c:v>1807</c:v>
                </c:pt>
                <c:pt idx="668">
                  <c:v>2467</c:v>
                </c:pt>
                <c:pt idx="669">
                  <c:v>3123</c:v>
                </c:pt>
                <c:pt idx="670">
                  <c:v>2534</c:v>
                </c:pt>
                <c:pt idx="671">
                  <c:v>2609</c:v>
                </c:pt>
                <c:pt idx="672">
                  <c:v>2140</c:v>
                </c:pt>
                <c:pt idx="673">
                  <c:v>2079</c:v>
                </c:pt>
                <c:pt idx="674">
                  <c:v>2477</c:v>
                </c:pt>
                <c:pt idx="675">
                  <c:v>3328</c:v>
                </c:pt>
                <c:pt idx="676">
                  <c:v>4827</c:v>
                </c:pt>
                <c:pt idx="677">
                  <c:v>3208</c:v>
                </c:pt>
                <c:pt idx="678">
                  <c:v>2030</c:v>
                </c:pt>
                <c:pt idx="679">
                  <c:v>1966</c:v>
                </c:pt>
                <c:pt idx="680">
                  <c:v>1993</c:v>
                </c:pt>
                <c:pt idx="681">
                  <c:v>2138</c:v>
                </c:pt>
                <c:pt idx="682">
                  <c:v>3537</c:v>
                </c:pt>
                <c:pt idx="683">
                  <c:v>4943</c:v>
                </c:pt>
                <c:pt idx="684">
                  <c:v>3090</c:v>
                </c:pt>
                <c:pt idx="685">
                  <c:v>2099</c:v>
                </c:pt>
                <c:pt idx="686">
                  <c:v>1923</c:v>
                </c:pt>
                <c:pt idx="687">
                  <c:v>2062</c:v>
                </c:pt>
                <c:pt idx="688">
                  <c:v>2113</c:v>
                </c:pt>
                <c:pt idx="689">
                  <c:v>3581</c:v>
                </c:pt>
                <c:pt idx="690">
                  <c:v>4911</c:v>
                </c:pt>
                <c:pt idx="691">
                  <c:v>4485</c:v>
                </c:pt>
                <c:pt idx="692">
                  <c:v>2937</c:v>
                </c:pt>
                <c:pt idx="693">
                  <c:v>2160</c:v>
                </c:pt>
                <c:pt idx="694">
                  <c:v>2225</c:v>
                </c:pt>
                <c:pt idx="695">
                  <c:v>2099</c:v>
                </c:pt>
                <c:pt idx="696">
                  <c:v>3241</c:v>
                </c:pt>
                <c:pt idx="697">
                  <c:v>4478</c:v>
                </c:pt>
                <c:pt idx="698">
                  <c:v>3383</c:v>
                </c:pt>
                <c:pt idx="699">
                  <c:v>2104</c:v>
                </c:pt>
                <c:pt idx="700">
                  <c:v>2088</c:v>
                </c:pt>
                <c:pt idx="701">
                  <c:v>2127</c:v>
                </c:pt>
                <c:pt idx="702">
                  <c:v>3275</c:v>
                </c:pt>
                <c:pt idx="703">
                  <c:v>3853</c:v>
                </c:pt>
                <c:pt idx="704">
                  <c:v>5602</c:v>
                </c:pt>
                <c:pt idx="705">
                  <c:v>3766</c:v>
                </c:pt>
                <c:pt idx="706">
                  <c:v>3104</c:v>
                </c:pt>
                <c:pt idx="707">
                  <c:v>2712</c:v>
                </c:pt>
                <c:pt idx="708">
                  <c:v>2944</c:v>
                </c:pt>
                <c:pt idx="709">
                  <c:v>3244</c:v>
                </c:pt>
                <c:pt idx="710">
                  <c:v>5617</c:v>
                </c:pt>
                <c:pt idx="711">
                  <c:v>7652</c:v>
                </c:pt>
                <c:pt idx="712">
                  <c:v>5712</c:v>
                </c:pt>
                <c:pt idx="713">
                  <c:v>3104</c:v>
                </c:pt>
                <c:pt idx="714">
                  <c:v>3039</c:v>
                </c:pt>
                <c:pt idx="715">
                  <c:v>3325</c:v>
                </c:pt>
                <c:pt idx="716">
                  <c:v>3761</c:v>
                </c:pt>
                <c:pt idx="717">
                  <c:v>6216</c:v>
                </c:pt>
                <c:pt idx="718">
                  <c:v>9243</c:v>
                </c:pt>
                <c:pt idx="719">
                  <c:v>8197</c:v>
                </c:pt>
                <c:pt idx="720">
                  <c:v>5433</c:v>
                </c:pt>
                <c:pt idx="721">
                  <c:v>3663</c:v>
                </c:pt>
                <c:pt idx="722">
                  <c:v>3741</c:v>
                </c:pt>
                <c:pt idx="723">
                  <c:v>3772</c:v>
                </c:pt>
                <c:pt idx="724">
                  <c:v>5335</c:v>
                </c:pt>
                <c:pt idx="725">
                  <c:v>7227</c:v>
                </c:pt>
                <c:pt idx="726">
                  <c:v>4957</c:v>
                </c:pt>
                <c:pt idx="727">
                  <c:v>3014</c:v>
                </c:pt>
                <c:pt idx="728">
                  <c:v>3117</c:v>
                </c:pt>
                <c:pt idx="729">
                  <c:v>3228</c:v>
                </c:pt>
                <c:pt idx="730">
                  <c:v>3466</c:v>
                </c:pt>
                <c:pt idx="731">
                  <c:v>5377</c:v>
                </c:pt>
                <c:pt idx="732">
                  <c:v>7413</c:v>
                </c:pt>
                <c:pt idx="733">
                  <c:v>6141</c:v>
                </c:pt>
                <c:pt idx="734">
                  <c:v>3284</c:v>
                </c:pt>
                <c:pt idx="735">
                  <c:v>3573</c:v>
                </c:pt>
                <c:pt idx="736">
                  <c:v>4310</c:v>
                </c:pt>
                <c:pt idx="737">
                  <c:v>4222</c:v>
                </c:pt>
                <c:pt idx="738">
                  <c:v>7367</c:v>
                </c:pt>
                <c:pt idx="739">
                  <c:v>7672</c:v>
                </c:pt>
                <c:pt idx="740">
                  <c:v>4985</c:v>
                </c:pt>
                <c:pt idx="741">
                  <c:v>3690</c:v>
                </c:pt>
                <c:pt idx="742">
                  <c:v>3898</c:v>
                </c:pt>
                <c:pt idx="743">
                  <c:v>3795</c:v>
                </c:pt>
                <c:pt idx="744">
                  <c:v>4168</c:v>
                </c:pt>
                <c:pt idx="745">
                  <c:v>5996</c:v>
                </c:pt>
                <c:pt idx="746">
                  <c:v>8913</c:v>
                </c:pt>
                <c:pt idx="747">
                  <c:v>6493</c:v>
                </c:pt>
                <c:pt idx="748">
                  <c:v>3643</c:v>
                </c:pt>
                <c:pt idx="749">
                  <c:v>4503</c:v>
                </c:pt>
                <c:pt idx="750">
                  <c:v>4019</c:v>
                </c:pt>
                <c:pt idx="751">
                  <c:v>4183</c:v>
                </c:pt>
                <c:pt idx="752">
                  <c:v>6046</c:v>
                </c:pt>
                <c:pt idx="753">
                  <c:v>9881</c:v>
                </c:pt>
                <c:pt idx="754">
                  <c:v>6558</c:v>
                </c:pt>
                <c:pt idx="755">
                  <c:v>3742</c:v>
                </c:pt>
                <c:pt idx="756">
                  <c:v>4021</c:v>
                </c:pt>
                <c:pt idx="757">
                  <c:v>4568</c:v>
                </c:pt>
                <c:pt idx="758">
                  <c:v>4204</c:v>
                </c:pt>
                <c:pt idx="759">
                  <c:v>5667</c:v>
                </c:pt>
                <c:pt idx="760">
                  <c:v>7315</c:v>
                </c:pt>
                <c:pt idx="761">
                  <c:v>8312</c:v>
                </c:pt>
                <c:pt idx="762">
                  <c:v>5371</c:v>
                </c:pt>
                <c:pt idx="763">
                  <c:v>3568</c:v>
                </c:pt>
                <c:pt idx="764">
                  <c:v>3536</c:v>
                </c:pt>
                <c:pt idx="765">
                  <c:v>3784</c:v>
                </c:pt>
                <c:pt idx="766">
                  <c:v>5488</c:v>
                </c:pt>
                <c:pt idx="767">
                  <c:v>8488</c:v>
                </c:pt>
                <c:pt idx="768">
                  <c:v>6212</c:v>
                </c:pt>
                <c:pt idx="769">
                  <c:v>3895</c:v>
                </c:pt>
                <c:pt idx="770">
                  <c:v>4851</c:v>
                </c:pt>
                <c:pt idx="771">
                  <c:v>4887</c:v>
                </c:pt>
                <c:pt idx="772">
                  <c:v>5038</c:v>
                </c:pt>
                <c:pt idx="773">
                  <c:v>6189</c:v>
                </c:pt>
                <c:pt idx="774">
                  <c:v>8516</c:v>
                </c:pt>
                <c:pt idx="775">
                  <c:v>7490</c:v>
                </c:pt>
                <c:pt idx="776">
                  <c:v>3707</c:v>
                </c:pt>
                <c:pt idx="777">
                  <c:v>3879</c:v>
                </c:pt>
                <c:pt idx="778">
                  <c:v>4590</c:v>
                </c:pt>
                <c:pt idx="779">
                  <c:v>4387</c:v>
                </c:pt>
                <c:pt idx="780">
                  <c:v>6203</c:v>
                </c:pt>
                <c:pt idx="781">
                  <c:v>8959</c:v>
                </c:pt>
                <c:pt idx="782">
                  <c:v>6407</c:v>
                </c:pt>
                <c:pt idx="783">
                  <c:v>3666</c:v>
                </c:pt>
                <c:pt idx="784">
                  <c:v>3819</c:v>
                </c:pt>
                <c:pt idx="785">
                  <c:v>4003</c:v>
                </c:pt>
                <c:pt idx="786">
                  <c:v>4501</c:v>
                </c:pt>
                <c:pt idx="787">
                  <c:v>6375</c:v>
                </c:pt>
                <c:pt idx="788">
                  <c:v>9452</c:v>
                </c:pt>
                <c:pt idx="789">
                  <c:v>6668</c:v>
                </c:pt>
                <c:pt idx="790">
                  <c:v>4122</c:v>
                </c:pt>
                <c:pt idx="791">
                  <c:v>4007</c:v>
                </c:pt>
                <c:pt idx="792">
                  <c:v>3966</c:v>
                </c:pt>
                <c:pt idx="793">
                  <c:v>4402</c:v>
                </c:pt>
                <c:pt idx="794">
                  <c:v>5622</c:v>
                </c:pt>
                <c:pt idx="795">
                  <c:v>7720</c:v>
                </c:pt>
                <c:pt idx="796">
                  <c:v>6000</c:v>
                </c:pt>
                <c:pt idx="797">
                  <c:v>3582</c:v>
                </c:pt>
                <c:pt idx="798">
                  <c:v>3709</c:v>
                </c:pt>
                <c:pt idx="799">
                  <c:v>3865</c:v>
                </c:pt>
                <c:pt idx="800">
                  <c:v>4123</c:v>
                </c:pt>
                <c:pt idx="801">
                  <c:v>5666</c:v>
                </c:pt>
                <c:pt idx="802">
                  <c:v>8367</c:v>
                </c:pt>
                <c:pt idx="803">
                  <c:v>6206</c:v>
                </c:pt>
                <c:pt idx="804">
                  <c:v>3852</c:v>
                </c:pt>
              </c:numCache>
            </c:numRef>
          </c:val>
          <c:smooth val="0"/>
          <c:extLst>
            <c:ext xmlns:c16="http://schemas.microsoft.com/office/drawing/2014/chart" uri="{C3380CC4-5D6E-409C-BE32-E72D297353CC}">
              <c16:uniqueId val="{00000000-5A48-469E-954E-02ACDD56DD94}"/>
            </c:ext>
          </c:extLst>
        </c:ser>
        <c:dLbls>
          <c:showLegendKey val="0"/>
          <c:showVal val="0"/>
          <c:showCatName val="0"/>
          <c:showSerName val="0"/>
          <c:showPercent val="0"/>
          <c:showBubbleSize val="0"/>
        </c:dLbls>
        <c:marker val="1"/>
        <c:smooth val="0"/>
        <c:axId val="1205260512"/>
        <c:axId val="1205257184"/>
      </c:lineChart>
      <c:lineChart>
        <c:grouping val="standard"/>
        <c:varyColors val="0"/>
        <c:ser>
          <c:idx val="1"/>
          <c:order val="1"/>
          <c:tx>
            <c:strRef>
              <c:f>'KPI vs Sign up 6gbp trend'!$C$1</c:f>
              <c:strCache>
                <c:ptCount val="1"/>
                <c:pt idx="0">
                  <c:v>Signup 6gbp Coupon</c:v>
                </c:pt>
              </c:strCache>
            </c:strRef>
          </c:tx>
          <c:spPr>
            <a:ln w="28575" cap="rnd">
              <a:solidFill>
                <a:schemeClr val="accent2"/>
              </a:solidFill>
              <a:round/>
            </a:ln>
            <a:effectLst/>
          </c:spPr>
          <c:marker>
            <c:symbol val="none"/>
          </c:marker>
          <c:cat>
            <c:numRef>
              <c:f>'KPI vs Sign up 6gbp trend'!$A$2:$A$806</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'KPI vs Sign up 6gbp trend'!$C$2:$C$806</c:f>
              <c:numCache>
                <c:formatCode>#,##0</c:formatCode>
                <c:ptCount val="80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528.12531651346012</c:v>
                </c:pt>
                <c:pt idx="540">
                  <c:v>715.36903459874975</c:v>
                </c:pt>
                <c:pt idx="541">
                  <c:v>1214.2853980243699</c:v>
                </c:pt>
                <c:pt idx="542">
                  <c:v>1651.9413507998397</c:v>
                </c:pt>
                <c:pt idx="543">
                  <c:v>2192.3867913546292</c:v>
                </c:pt>
                <c:pt idx="544">
                  <c:v>1628.20401945196</c:v>
                </c:pt>
                <c:pt idx="545">
                  <c:v>858.21292229719984</c:v>
                </c:pt>
                <c:pt idx="546">
                  <c:v>212.60792461703102</c:v>
                </c:pt>
                <c:pt idx="547">
                  <c:v>114.273288452407</c:v>
                </c:pt>
                <c:pt idx="548">
                  <c:v>72.83217495493102</c:v>
                </c:pt>
                <c:pt idx="549">
                  <c:v>112.75160766362299</c:v>
                </c:pt>
                <c:pt idx="550">
                  <c:v>82.459859523348996</c:v>
                </c:pt>
                <c:pt idx="551">
                  <c:v>37.130186076835301</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4653.6630752600504</c:v>
                </c:pt>
                <c:pt idx="680">
                  <c:v>4756.9349824812107</c:v>
                </c:pt>
                <c:pt idx="681">
                  <c:v>5375.7309794450794</c:v>
                </c:pt>
                <c:pt idx="682">
                  <c:v>9117.9197353445015</c:v>
                </c:pt>
                <c:pt idx="683">
                  <c:v>14210.504846341799</c:v>
                </c:pt>
                <c:pt idx="684">
                  <c:v>9735.0863260453989</c:v>
                </c:pt>
                <c:pt idx="685">
                  <c:v>6093.2271049252995</c:v>
                </c:pt>
                <c:pt idx="686">
                  <c:v>5980.6104207999997</c:v>
                </c:pt>
                <c:pt idx="687">
                  <c:v>5993.8874426201019</c:v>
                </c:pt>
                <c:pt idx="688">
                  <c:v>6323.995756192302</c:v>
                </c:pt>
                <c:pt idx="689">
                  <c:v>10417.867792467197</c:v>
                </c:pt>
                <c:pt idx="690">
                  <c:v>15226.051921923798</c:v>
                </c:pt>
                <c:pt idx="691">
                  <c:v>14550.391282329201</c:v>
                </c:pt>
                <c:pt idx="692">
                  <c:v>9910.4434564003022</c:v>
                </c:pt>
                <c:pt idx="693">
                  <c:v>7045.7088543561404</c:v>
                </c:pt>
                <c:pt idx="694">
                  <c:v>7285.6741276846597</c:v>
                </c:pt>
                <c:pt idx="695">
                  <c:v>7189.0593626357004</c:v>
                </c:pt>
                <c:pt idx="696">
                  <c:v>10675.682065507772</c:v>
                </c:pt>
                <c:pt idx="697">
                  <c:v>16119.54070980914</c:v>
                </c:pt>
                <c:pt idx="698">
                  <c:v>12555.018831098358</c:v>
                </c:pt>
                <c:pt idx="699">
                  <c:v>7580.8770248162318</c:v>
                </c:pt>
                <c:pt idx="700">
                  <c:v>7037.9816816255607</c:v>
                </c:pt>
                <c:pt idx="701">
                  <c:v>7152.3000208319863</c:v>
                </c:pt>
                <c:pt idx="702">
                  <c:v>11245.255715444855</c:v>
                </c:pt>
                <c:pt idx="703">
                  <c:v>12931.507756005127</c:v>
                </c:pt>
                <c:pt idx="704">
                  <c:v>19726.722934001937</c:v>
                </c:pt>
                <c:pt idx="705">
                  <c:v>14184.307830958754</c:v>
                </c:pt>
                <c:pt idx="706">
                  <c:v>10629.85695916963</c:v>
                </c:pt>
                <c:pt idx="707">
                  <c:v>9097.4642913511016</c:v>
                </c:pt>
                <c:pt idx="708">
                  <c:v>9300.796171460901</c:v>
                </c:pt>
                <c:pt idx="709">
                  <c:v>10955.5367879531</c:v>
                </c:pt>
                <c:pt idx="710">
                  <c:v>19248.768867080602</c:v>
                </c:pt>
                <c:pt idx="711">
                  <c:v>27290.519944791595</c:v>
                </c:pt>
                <c:pt idx="712">
                  <c:v>24190.175210298796</c:v>
                </c:pt>
                <c:pt idx="713">
                  <c:v>10899.007495629801</c:v>
                </c:pt>
                <c:pt idx="714">
                  <c:v>10457.670561977699</c:v>
                </c:pt>
                <c:pt idx="715">
                  <c:v>11027.557652130698</c:v>
                </c:pt>
                <c:pt idx="716">
                  <c:v>12989.644090054702</c:v>
                </c:pt>
                <c:pt idx="717">
                  <c:v>21886.948562714599</c:v>
                </c:pt>
                <c:pt idx="718">
                  <c:v>35953.397547231609</c:v>
                </c:pt>
                <c:pt idx="719">
                  <c:v>33732.506726991604</c:v>
                </c:pt>
                <c:pt idx="720">
                  <c:v>21701.958796402694</c:v>
                </c:pt>
                <c:pt idx="721">
                  <c:v>13119.739299147657</c:v>
                </c:pt>
                <c:pt idx="722">
                  <c:v>12808.853654488968</c:v>
                </c:pt>
                <c:pt idx="723">
                  <c:v>13038.959621654478</c:v>
                </c:pt>
                <c:pt idx="724">
                  <c:v>18699.661568276526</c:v>
                </c:pt>
                <c:pt idx="725">
                  <c:v>27977.394639957151</c:v>
                </c:pt>
                <c:pt idx="726">
                  <c:v>20354.843762994096</c:v>
                </c:pt>
                <c:pt idx="727">
                  <c:v>10966.268769157228</c:v>
                </c:pt>
                <c:pt idx="728">
                  <c:v>10601.501565647228</c:v>
                </c:pt>
                <c:pt idx="729">
                  <c:v>10983.612612106201</c:v>
                </c:pt>
                <c:pt idx="730">
                  <c:v>11840.018147049792</c:v>
                </c:pt>
                <c:pt idx="731">
                  <c:v>18436.066804900296</c:v>
                </c:pt>
                <c:pt idx="732">
                  <c:v>27275.011342549809</c:v>
                </c:pt>
                <c:pt idx="733">
                  <c:v>25232.315771220423</c:v>
                </c:pt>
                <c:pt idx="734">
                  <c:v>12245.036624997741</c:v>
                </c:pt>
                <c:pt idx="735">
                  <c:v>11630.913790235099</c:v>
                </c:pt>
                <c:pt idx="736">
                  <c:v>14341.517623631498</c:v>
                </c:pt>
                <c:pt idx="737">
                  <c:v>14728.645008754003</c:v>
                </c:pt>
                <c:pt idx="738">
                  <c:v>25928.015617048404</c:v>
                </c:pt>
                <c:pt idx="739">
                  <c:v>28691.430597495804</c:v>
                </c:pt>
                <c:pt idx="740">
                  <c:v>19499.162769958399</c:v>
                </c:pt>
                <c:pt idx="741">
                  <c:v>13154.191905030701</c:v>
                </c:pt>
                <c:pt idx="742">
                  <c:v>13669.172131278203</c:v>
                </c:pt>
                <c:pt idx="743">
                  <c:v>13202.405396567101</c:v>
                </c:pt>
                <c:pt idx="744">
                  <c:v>14571.544776196904</c:v>
                </c:pt>
                <c:pt idx="745">
                  <c:v>20857.0038070839</c:v>
                </c:pt>
                <c:pt idx="746">
                  <c:v>32027.289644646196</c:v>
                </c:pt>
                <c:pt idx="747">
                  <c:v>26535.340330813597</c:v>
                </c:pt>
                <c:pt idx="748">
                  <c:v>13751.0038405374</c:v>
                </c:pt>
                <c:pt idx="749">
                  <c:v>16072.142756846995</c:v>
                </c:pt>
                <c:pt idx="750">
                  <c:v>14393.568212067003</c:v>
                </c:pt>
                <c:pt idx="751">
                  <c:v>14454.566950459401</c:v>
                </c:pt>
                <c:pt idx="752">
                  <c:v>21114.9486626078</c:v>
                </c:pt>
                <c:pt idx="753">
                  <c:v>37552.932580700697</c:v>
                </c:pt>
                <c:pt idx="754">
                  <c:v>28653.447157746108</c:v>
                </c:pt>
                <c:pt idx="755">
                  <c:v>13684.922543938705</c:v>
                </c:pt>
                <c:pt idx="756">
                  <c:v>14499.056693441999</c:v>
                </c:pt>
                <c:pt idx="757">
                  <c:v>16142.516263317899</c:v>
                </c:pt>
                <c:pt idx="758">
                  <c:v>16303.4198788998</c:v>
                </c:pt>
                <c:pt idx="759">
                  <c:v>19827.657881898696</c:v>
                </c:pt>
                <c:pt idx="760">
                  <c:v>32405.252831903505</c:v>
                </c:pt>
                <c:pt idx="761">
                  <c:v>37466.841007426003</c:v>
                </c:pt>
                <c:pt idx="762">
                  <c:v>29540.179692508187</c:v>
                </c:pt>
                <c:pt idx="763">
                  <c:v>13139.296182357679</c:v>
                </c:pt>
                <c:pt idx="764">
                  <c:v>12057.338655533951</c:v>
                </c:pt>
                <c:pt idx="765">
                  <c:v>12836.219374283759</c:v>
                </c:pt>
                <c:pt idx="766">
                  <c:v>18850.590666511209</c:v>
                </c:pt>
                <c:pt idx="767">
                  <c:v>32259.988845389242</c:v>
                </c:pt>
                <c:pt idx="768">
                  <c:v>24678.408398863819</c:v>
                </c:pt>
                <c:pt idx="769">
                  <c:v>13494.177420363705</c:v>
                </c:pt>
                <c:pt idx="770">
                  <c:v>17653.418415571752</c:v>
                </c:pt>
                <c:pt idx="771">
                  <c:v>17590.532523555259</c:v>
                </c:pt>
                <c:pt idx="772">
                  <c:v>17993.646561351208</c:v>
                </c:pt>
                <c:pt idx="773">
                  <c:v>21759.665061878462</c:v>
                </c:pt>
                <c:pt idx="774">
                  <c:v>32550.163628372658</c:v>
                </c:pt>
                <c:pt idx="775">
                  <c:v>32488.96284599592</c:v>
                </c:pt>
                <c:pt idx="776">
                  <c:v>12781.582308600484</c:v>
                </c:pt>
                <c:pt idx="777">
                  <c:v>12680.031047755099</c:v>
                </c:pt>
                <c:pt idx="778">
                  <c:v>15376.517938527002</c:v>
                </c:pt>
                <c:pt idx="779">
                  <c:v>15199.239219943996</c:v>
                </c:pt>
                <c:pt idx="780">
                  <c:v>21851.834002044692</c:v>
                </c:pt>
                <c:pt idx="781">
                  <c:v>34713.740762338901</c:v>
                </c:pt>
                <c:pt idx="782">
                  <c:v>26931.904439648293</c:v>
                </c:pt>
                <c:pt idx="783">
                  <c:v>12417.797194770901</c:v>
                </c:pt>
                <c:pt idx="784">
                  <c:v>12041.195371684098</c:v>
                </c:pt>
                <c:pt idx="785">
                  <c:v>12387.298104451402</c:v>
                </c:pt>
                <c:pt idx="786">
                  <c:v>14102.318836777202</c:v>
                </c:pt>
                <c:pt idx="787">
                  <c:v>20694.953079020401</c:v>
                </c:pt>
                <c:pt idx="788">
                  <c:v>34008.324804554693</c:v>
                </c:pt>
                <c:pt idx="789">
                  <c:v>25988.407053877789</c:v>
                </c:pt>
                <c:pt idx="790">
                  <c:v>13509.854703119501</c:v>
                </c:pt>
                <c:pt idx="791">
                  <c:v>12868.603597414603</c:v>
                </c:pt>
                <c:pt idx="792">
                  <c:v>12661.616847952402</c:v>
                </c:pt>
                <c:pt idx="793">
                  <c:v>13705.173141513995</c:v>
                </c:pt>
                <c:pt idx="794">
                  <c:v>18201.624203350904</c:v>
                </c:pt>
                <c:pt idx="795">
                  <c:v>26976.636798106701</c:v>
                </c:pt>
                <c:pt idx="796">
                  <c:v>23873.687657594899</c:v>
                </c:pt>
                <c:pt idx="797">
                  <c:v>11581.121660852401</c:v>
                </c:pt>
                <c:pt idx="798">
                  <c:v>10846.896685642998</c:v>
                </c:pt>
                <c:pt idx="799">
                  <c:v>11958.726697838898</c:v>
                </c:pt>
                <c:pt idx="800">
                  <c:v>12693.646991496702</c:v>
                </c:pt>
                <c:pt idx="801">
                  <c:v>17931.013173766303</c:v>
                </c:pt>
                <c:pt idx="802">
                  <c:v>29972.078418583609</c:v>
                </c:pt>
                <c:pt idx="803">
                  <c:v>24449.235057789905</c:v>
                </c:pt>
                <c:pt idx="804">
                  <c:v>11950.2726050685</c:v>
                </c:pt>
              </c:numCache>
            </c:numRef>
          </c:val>
          <c:smooth val="0"/>
          <c:extLst>
            <c:ext xmlns:c16="http://schemas.microsoft.com/office/drawing/2014/chart" uri="{C3380CC4-5D6E-409C-BE32-E72D297353CC}">
              <c16:uniqueId val="{00000001-5A48-469E-954E-02ACDD56DD94}"/>
            </c:ext>
          </c:extLst>
        </c:ser>
        <c:dLbls>
          <c:showLegendKey val="0"/>
          <c:showVal val="0"/>
          <c:showCatName val="0"/>
          <c:showSerName val="0"/>
          <c:showPercent val="0"/>
          <c:showBubbleSize val="0"/>
        </c:dLbls>
        <c:marker val="1"/>
        <c:smooth val="0"/>
        <c:axId val="610067072"/>
        <c:axId val="610063744"/>
      </c:lineChart>
      <c:dateAx>
        <c:axId val="12052605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257184"/>
        <c:crosses val="autoZero"/>
        <c:auto val="1"/>
        <c:lblOffset val="100"/>
        <c:baseTimeUnit val="days"/>
      </c:dateAx>
      <c:valAx>
        <c:axId val="1205257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260512"/>
        <c:crosses val="autoZero"/>
        <c:crossBetween val="between"/>
      </c:valAx>
      <c:valAx>
        <c:axId val="6100637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067072"/>
        <c:crosses val="max"/>
        <c:crossBetween val="between"/>
      </c:valAx>
      <c:dateAx>
        <c:axId val="610067072"/>
        <c:scaling>
          <c:orientation val="minMax"/>
        </c:scaling>
        <c:delete val="1"/>
        <c:axPos val="b"/>
        <c:numFmt formatCode="m/d/yyyy" sourceLinked="1"/>
        <c:majorTickMark val="out"/>
        <c:minorTickMark val="none"/>
        <c:tickLblPos val="nextTo"/>
        <c:crossAx val="610063744"/>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Forecasts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Forecasts!$B$1</c:f>
              <c:strCache>
                <c:ptCount val="1"/>
                <c:pt idx="0">
                  <c:v>Actual</c:v>
                </c:pt>
              </c:strCache>
            </c:strRef>
          </c:tx>
          <c:spPr>
            <a:ln w="28575" cap="rnd">
              <a:solidFill>
                <a:schemeClr val="accent1"/>
              </a:solidFill>
              <a:round/>
            </a:ln>
            <a:effectLst/>
          </c:spPr>
          <c:marker>
            <c:symbol val="none"/>
          </c:marker>
          <c:cat>
            <c:numRef>
              <c:f>Forecasts!$A$2:$A$864</c:f>
              <c:numCache>
                <c:formatCode>m/d/yyyy</c:formatCode>
                <c:ptCount val="863"/>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pt idx="805">
                  <c:v>44432</c:v>
                </c:pt>
                <c:pt idx="806">
                  <c:v>44433</c:v>
                </c:pt>
                <c:pt idx="807">
                  <c:v>44434</c:v>
                </c:pt>
                <c:pt idx="808">
                  <c:v>44435</c:v>
                </c:pt>
                <c:pt idx="809">
                  <c:v>44436</c:v>
                </c:pt>
                <c:pt idx="810">
                  <c:v>44437</c:v>
                </c:pt>
                <c:pt idx="811">
                  <c:v>44438</c:v>
                </c:pt>
                <c:pt idx="812">
                  <c:v>44439</c:v>
                </c:pt>
                <c:pt idx="813">
                  <c:v>44440</c:v>
                </c:pt>
                <c:pt idx="814">
                  <c:v>44441</c:v>
                </c:pt>
                <c:pt idx="815">
                  <c:v>44442</c:v>
                </c:pt>
                <c:pt idx="816">
                  <c:v>44443</c:v>
                </c:pt>
                <c:pt idx="817">
                  <c:v>44444</c:v>
                </c:pt>
                <c:pt idx="818">
                  <c:v>44445</c:v>
                </c:pt>
                <c:pt idx="819">
                  <c:v>44446</c:v>
                </c:pt>
                <c:pt idx="820">
                  <c:v>44447</c:v>
                </c:pt>
                <c:pt idx="821">
                  <c:v>44448</c:v>
                </c:pt>
                <c:pt idx="822">
                  <c:v>44449</c:v>
                </c:pt>
                <c:pt idx="823">
                  <c:v>44450</c:v>
                </c:pt>
                <c:pt idx="824">
                  <c:v>44451</c:v>
                </c:pt>
                <c:pt idx="825">
                  <c:v>44452</c:v>
                </c:pt>
                <c:pt idx="826">
                  <c:v>44453</c:v>
                </c:pt>
                <c:pt idx="827">
                  <c:v>44454</c:v>
                </c:pt>
                <c:pt idx="828">
                  <c:v>44455</c:v>
                </c:pt>
                <c:pt idx="829">
                  <c:v>44456</c:v>
                </c:pt>
                <c:pt idx="830">
                  <c:v>44457</c:v>
                </c:pt>
                <c:pt idx="831">
                  <c:v>44458</c:v>
                </c:pt>
                <c:pt idx="832">
                  <c:v>44459</c:v>
                </c:pt>
                <c:pt idx="833">
                  <c:v>44460</c:v>
                </c:pt>
                <c:pt idx="834">
                  <c:v>44461</c:v>
                </c:pt>
                <c:pt idx="835">
                  <c:v>44462</c:v>
                </c:pt>
                <c:pt idx="836">
                  <c:v>44463</c:v>
                </c:pt>
                <c:pt idx="837">
                  <c:v>44464</c:v>
                </c:pt>
                <c:pt idx="838">
                  <c:v>44465</c:v>
                </c:pt>
                <c:pt idx="839">
                  <c:v>44466</c:v>
                </c:pt>
                <c:pt idx="840">
                  <c:v>44467</c:v>
                </c:pt>
                <c:pt idx="841">
                  <c:v>44468</c:v>
                </c:pt>
                <c:pt idx="842">
                  <c:v>44469</c:v>
                </c:pt>
                <c:pt idx="843">
                  <c:v>44470</c:v>
                </c:pt>
                <c:pt idx="844">
                  <c:v>44471</c:v>
                </c:pt>
                <c:pt idx="845">
                  <c:v>44472</c:v>
                </c:pt>
                <c:pt idx="846">
                  <c:v>44473</c:v>
                </c:pt>
                <c:pt idx="847">
                  <c:v>44474</c:v>
                </c:pt>
                <c:pt idx="848">
                  <c:v>44475</c:v>
                </c:pt>
                <c:pt idx="849">
                  <c:v>44476</c:v>
                </c:pt>
                <c:pt idx="850">
                  <c:v>44477</c:v>
                </c:pt>
                <c:pt idx="851">
                  <c:v>44478</c:v>
                </c:pt>
                <c:pt idx="852">
                  <c:v>44479</c:v>
                </c:pt>
                <c:pt idx="853">
                  <c:v>44480</c:v>
                </c:pt>
                <c:pt idx="854">
                  <c:v>44481</c:v>
                </c:pt>
                <c:pt idx="855">
                  <c:v>44482</c:v>
                </c:pt>
                <c:pt idx="856">
                  <c:v>44483</c:v>
                </c:pt>
                <c:pt idx="857">
                  <c:v>44484</c:v>
                </c:pt>
                <c:pt idx="858">
                  <c:v>44485</c:v>
                </c:pt>
                <c:pt idx="859">
                  <c:v>44486</c:v>
                </c:pt>
                <c:pt idx="860">
                  <c:v>44487</c:v>
                </c:pt>
                <c:pt idx="861">
                  <c:v>44488</c:v>
                </c:pt>
                <c:pt idx="862">
                  <c:v>44489</c:v>
                </c:pt>
              </c:numCache>
            </c:numRef>
          </c:cat>
          <c:val>
            <c:numRef>
              <c:f>Forecasts!$B$2:$B$864</c:f>
              <c:numCache>
                <c:formatCode>#,##0</c:formatCode>
                <c:ptCount val="863"/>
                <c:pt idx="0">
                  <c:v>942</c:v>
                </c:pt>
                <c:pt idx="1">
                  <c:v>2346</c:v>
                </c:pt>
                <c:pt idx="2">
                  <c:v>2918</c:v>
                </c:pt>
                <c:pt idx="3">
                  <c:v>4192</c:v>
                </c:pt>
                <c:pt idx="4">
                  <c:v>5102</c:v>
                </c:pt>
                <c:pt idx="5">
                  <c:v>3205</c:v>
                </c:pt>
                <c:pt idx="6">
                  <c:v>2298</c:v>
                </c:pt>
                <c:pt idx="7">
                  <c:v>2569</c:v>
                </c:pt>
                <c:pt idx="8">
                  <c:v>2562</c:v>
                </c:pt>
                <c:pt idx="9">
                  <c:v>2652</c:v>
                </c:pt>
                <c:pt idx="10">
                  <c:v>3236</c:v>
                </c:pt>
                <c:pt idx="11">
                  <c:v>3836</c:v>
                </c:pt>
                <c:pt idx="12">
                  <c:v>2942</c:v>
                </c:pt>
                <c:pt idx="13">
                  <c:v>1819</c:v>
                </c:pt>
                <c:pt idx="14">
                  <c:v>2052</c:v>
                </c:pt>
                <c:pt idx="15">
                  <c:v>2169</c:v>
                </c:pt>
                <c:pt idx="16">
                  <c:v>2356</c:v>
                </c:pt>
                <c:pt idx="17">
                  <c:v>2863</c:v>
                </c:pt>
                <c:pt idx="18">
                  <c:v>3937</c:v>
                </c:pt>
                <c:pt idx="19">
                  <c:v>2927</c:v>
                </c:pt>
                <c:pt idx="20">
                  <c:v>1543</c:v>
                </c:pt>
                <c:pt idx="21">
                  <c:v>1451</c:v>
                </c:pt>
                <c:pt idx="22">
                  <c:v>1506</c:v>
                </c:pt>
                <c:pt idx="23">
                  <c:v>1840</c:v>
                </c:pt>
                <c:pt idx="24">
                  <c:v>2534</c:v>
                </c:pt>
                <c:pt idx="25">
                  <c:v>3548</c:v>
                </c:pt>
                <c:pt idx="26">
                  <c:v>2819</c:v>
                </c:pt>
                <c:pt idx="27">
                  <c:v>1941</c:v>
                </c:pt>
                <c:pt idx="28">
                  <c:v>2043</c:v>
                </c:pt>
                <c:pt idx="29">
                  <c:v>2090</c:v>
                </c:pt>
                <c:pt idx="30">
                  <c:v>2176</c:v>
                </c:pt>
                <c:pt idx="31">
                  <c:v>2899</c:v>
                </c:pt>
                <c:pt idx="32">
                  <c:v>4059</c:v>
                </c:pt>
                <c:pt idx="33">
                  <c:v>3339</c:v>
                </c:pt>
                <c:pt idx="34">
                  <c:v>2212</c:v>
                </c:pt>
                <c:pt idx="35">
                  <c:v>2353</c:v>
                </c:pt>
                <c:pt idx="36">
                  <c:v>2464</c:v>
                </c:pt>
                <c:pt idx="37">
                  <c:v>2453</c:v>
                </c:pt>
                <c:pt idx="38">
                  <c:v>3680</c:v>
                </c:pt>
                <c:pt idx="39">
                  <c:v>4883</c:v>
                </c:pt>
                <c:pt idx="40">
                  <c:v>3858</c:v>
                </c:pt>
                <c:pt idx="41">
                  <c:v>2468</c:v>
                </c:pt>
                <c:pt idx="42">
                  <c:v>2766</c:v>
                </c:pt>
                <c:pt idx="43">
                  <c:v>2987</c:v>
                </c:pt>
                <c:pt idx="44">
                  <c:v>3953</c:v>
                </c:pt>
                <c:pt idx="45">
                  <c:v>3977</c:v>
                </c:pt>
                <c:pt idx="46">
                  <c:v>5753</c:v>
                </c:pt>
                <c:pt idx="47">
                  <c:v>4466</c:v>
                </c:pt>
                <c:pt idx="48">
                  <c:v>2781</c:v>
                </c:pt>
                <c:pt idx="49">
                  <c:v>3240</c:v>
                </c:pt>
                <c:pt idx="50">
                  <c:v>3385</c:v>
                </c:pt>
                <c:pt idx="51">
                  <c:v>3588</c:v>
                </c:pt>
                <c:pt idx="52">
                  <c:v>4691</c:v>
                </c:pt>
                <c:pt idx="53">
                  <c:v>6176</c:v>
                </c:pt>
                <c:pt idx="54">
                  <c:v>4800</c:v>
                </c:pt>
                <c:pt idx="55">
                  <c:v>3252</c:v>
                </c:pt>
                <c:pt idx="56">
                  <c:v>3446</c:v>
                </c:pt>
                <c:pt idx="57">
                  <c:v>3678</c:v>
                </c:pt>
                <c:pt idx="58">
                  <c:v>4169</c:v>
                </c:pt>
                <c:pt idx="59">
                  <c:v>5795</c:v>
                </c:pt>
                <c:pt idx="60">
                  <c:v>7266</c:v>
                </c:pt>
                <c:pt idx="61">
                  <c:v>6022</c:v>
                </c:pt>
                <c:pt idx="62">
                  <c:v>3460</c:v>
                </c:pt>
                <c:pt idx="63">
                  <c:v>3369</c:v>
                </c:pt>
                <c:pt idx="64">
                  <c:v>3910</c:v>
                </c:pt>
                <c:pt idx="65">
                  <c:v>4264</c:v>
                </c:pt>
                <c:pt idx="66">
                  <c:v>5758</c:v>
                </c:pt>
                <c:pt idx="67">
                  <c:v>7342</c:v>
                </c:pt>
                <c:pt idx="68">
                  <c:v>5839</c:v>
                </c:pt>
                <c:pt idx="69">
                  <c:v>3338</c:v>
                </c:pt>
                <c:pt idx="70">
                  <c:v>3531</c:v>
                </c:pt>
                <c:pt idx="71">
                  <c:v>3775</c:v>
                </c:pt>
                <c:pt idx="72">
                  <c:v>4200</c:v>
                </c:pt>
                <c:pt idx="73">
                  <c:v>5628</c:v>
                </c:pt>
                <c:pt idx="74">
                  <c:v>7642</c:v>
                </c:pt>
                <c:pt idx="75">
                  <c:v>7307</c:v>
                </c:pt>
                <c:pt idx="76">
                  <c:v>5433</c:v>
                </c:pt>
                <c:pt idx="77">
                  <c:v>3800</c:v>
                </c:pt>
                <c:pt idx="78">
                  <c:v>3911</c:v>
                </c:pt>
                <c:pt idx="79">
                  <c:v>4463</c:v>
                </c:pt>
                <c:pt idx="80">
                  <c:v>6621</c:v>
                </c:pt>
                <c:pt idx="81">
                  <c:v>9401</c:v>
                </c:pt>
                <c:pt idx="82">
                  <c:v>7122</c:v>
                </c:pt>
                <c:pt idx="83">
                  <c:v>4245</c:v>
                </c:pt>
                <c:pt idx="84">
                  <c:v>4356</c:v>
                </c:pt>
                <c:pt idx="85">
                  <c:v>4652</c:v>
                </c:pt>
                <c:pt idx="86">
                  <c:v>4902</c:v>
                </c:pt>
                <c:pt idx="87">
                  <c:v>6580</c:v>
                </c:pt>
                <c:pt idx="88">
                  <c:v>10013</c:v>
                </c:pt>
                <c:pt idx="89">
                  <c:v>7258</c:v>
                </c:pt>
                <c:pt idx="90">
                  <c:v>4085</c:v>
                </c:pt>
                <c:pt idx="91">
                  <c:v>4078</c:v>
                </c:pt>
                <c:pt idx="92">
                  <c:v>4505</c:v>
                </c:pt>
                <c:pt idx="93">
                  <c:v>5258</c:v>
                </c:pt>
                <c:pt idx="94">
                  <c:v>7673</c:v>
                </c:pt>
                <c:pt idx="95">
                  <c:v>10875</c:v>
                </c:pt>
                <c:pt idx="96">
                  <c:v>8192</c:v>
                </c:pt>
                <c:pt idx="97">
                  <c:v>4354</c:v>
                </c:pt>
                <c:pt idx="98">
                  <c:v>4435</c:v>
                </c:pt>
                <c:pt idx="99">
                  <c:v>4569</c:v>
                </c:pt>
                <c:pt idx="100">
                  <c:v>4997</c:v>
                </c:pt>
                <c:pt idx="101">
                  <c:v>6960</c:v>
                </c:pt>
                <c:pt idx="102">
                  <c:v>10251</c:v>
                </c:pt>
                <c:pt idx="103">
                  <c:v>6984</c:v>
                </c:pt>
                <c:pt idx="104">
                  <c:v>3983</c:v>
                </c:pt>
                <c:pt idx="105">
                  <c:v>5222</c:v>
                </c:pt>
                <c:pt idx="106">
                  <c:v>4816</c:v>
                </c:pt>
                <c:pt idx="107">
                  <c:v>5311</c:v>
                </c:pt>
                <c:pt idx="108">
                  <c:v>7066</c:v>
                </c:pt>
                <c:pt idx="109">
                  <c:v>10406</c:v>
                </c:pt>
                <c:pt idx="110">
                  <c:v>7399</c:v>
                </c:pt>
                <c:pt idx="111">
                  <c:v>3987</c:v>
                </c:pt>
                <c:pt idx="112">
                  <c:v>5029</c:v>
                </c:pt>
                <c:pt idx="113">
                  <c:v>4642</c:v>
                </c:pt>
                <c:pt idx="114">
                  <c:v>5152</c:v>
                </c:pt>
                <c:pt idx="115">
                  <c:v>6786</c:v>
                </c:pt>
                <c:pt idx="116">
                  <c:v>10203</c:v>
                </c:pt>
                <c:pt idx="117">
                  <c:v>7245</c:v>
                </c:pt>
                <c:pt idx="118">
                  <c:v>2820</c:v>
                </c:pt>
                <c:pt idx="119">
                  <c:v>2611</c:v>
                </c:pt>
                <c:pt idx="120">
                  <c:v>2584</c:v>
                </c:pt>
                <c:pt idx="121">
                  <c:v>3113</c:v>
                </c:pt>
                <c:pt idx="122">
                  <c:v>5547</c:v>
                </c:pt>
                <c:pt idx="123">
                  <c:v>8475</c:v>
                </c:pt>
                <c:pt idx="124">
                  <c:v>5503</c:v>
                </c:pt>
                <c:pt idx="125">
                  <c:v>2815</c:v>
                </c:pt>
                <c:pt idx="126">
                  <c:v>2950</c:v>
                </c:pt>
                <c:pt idx="127">
                  <c:v>3043</c:v>
                </c:pt>
                <c:pt idx="128">
                  <c:v>3217</c:v>
                </c:pt>
                <c:pt idx="129">
                  <c:v>4816</c:v>
                </c:pt>
                <c:pt idx="130">
                  <c:v>6962</c:v>
                </c:pt>
                <c:pt idx="131">
                  <c:v>5174</c:v>
                </c:pt>
                <c:pt idx="132">
                  <c:v>2865</c:v>
                </c:pt>
                <c:pt idx="133">
                  <c:v>2776</c:v>
                </c:pt>
                <c:pt idx="134">
                  <c:v>2956</c:v>
                </c:pt>
                <c:pt idx="135">
                  <c:v>3470</c:v>
                </c:pt>
                <c:pt idx="136">
                  <c:v>4842</c:v>
                </c:pt>
                <c:pt idx="137">
                  <c:v>7545</c:v>
                </c:pt>
                <c:pt idx="138">
                  <c:v>4984</c:v>
                </c:pt>
                <c:pt idx="139">
                  <c:v>2673</c:v>
                </c:pt>
                <c:pt idx="140">
                  <c:v>2996</c:v>
                </c:pt>
                <c:pt idx="141">
                  <c:v>3445</c:v>
                </c:pt>
                <c:pt idx="142">
                  <c:v>4179</c:v>
                </c:pt>
                <c:pt idx="143">
                  <c:v>7117</c:v>
                </c:pt>
                <c:pt idx="144">
                  <c:v>10241</c:v>
                </c:pt>
                <c:pt idx="145">
                  <c:v>6811</c:v>
                </c:pt>
                <c:pt idx="146">
                  <c:v>2897</c:v>
                </c:pt>
                <c:pt idx="147">
                  <c:v>2874</c:v>
                </c:pt>
                <c:pt idx="148">
                  <c:v>2868</c:v>
                </c:pt>
                <c:pt idx="149">
                  <c:v>2967</c:v>
                </c:pt>
                <c:pt idx="150">
                  <c:v>4305</c:v>
                </c:pt>
                <c:pt idx="151">
                  <c:v>7157</c:v>
                </c:pt>
                <c:pt idx="152">
                  <c:v>5007</c:v>
                </c:pt>
                <c:pt idx="153">
                  <c:v>2345</c:v>
                </c:pt>
                <c:pt idx="154">
                  <c:v>2189</c:v>
                </c:pt>
                <c:pt idx="155">
                  <c:v>2588</c:v>
                </c:pt>
                <c:pt idx="156">
                  <c:v>2660</c:v>
                </c:pt>
                <c:pt idx="157">
                  <c:v>3895</c:v>
                </c:pt>
                <c:pt idx="158">
                  <c:v>5789</c:v>
                </c:pt>
                <c:pt idx="159">
                  <c:v>4619</c:v>
                </c:pt>
                <c:pt idx="160">
                  <c:v>2112</c:v>
                </c:pt>
                <c:pt idx="161">
                  <c:v>2056</c:v>
                </c:pt>
                <c:pt idx="162">
                  <c:v>2225</c:v>
                </c:pt>
                <c:pt idx="163">
                  <c:v>2426</c:v>
                </c:pt>
                <c:pt idx="164">
                  <c:v>3888</c:v>
                </c:pt>
                <c:pt idx="165">
                  <c:v>6084</c:v>
                </c:pt>
                <c:pt idx="166">
                  <c:v>4701</c:v>
                </c:pt>
                <c:pt idx="167">
                  <c:v>2684</c:v>
                </c:pt>
                <c:pt idx="168">
                  <c:v>3348</c:v>
                </c:pt>
                <c:pt idx="169">
                  <c:v>3274</c:v>
                </c:pt>
                <c:pt idx="170">
                  <c:v>3678</c:v>
                </c:pt>
                <c:pt idx="171">
                  <c:v>5613</c:v>
                </c:pt>
                <c:pt idx="172">
                  <c:v>8313</c:v>
                </c:pt>
                <c:pt idx="173">
                  <c:v>6437</c:v>
                </c:pt>
                <c:pt idx="174">
                  <c:v>3138</c:v>
                </c:pt>
                <c:pt idx="175">
                  <c:v>3400</c:v>
                </c:pt>
                <c:pt idx="176">
                  <c:v>3731</c:v>
                </c:pt>
                <c:pt idx="177">
                  <c:v>4162</c:v>
                </c:pt>
                <c:pt idx="178">
                  <c:v>6716</c:v>
                </c:pt>
                <c:pt idx="179">
                  <c:v>9029</c:v>
                </c:pt>
                <c:pt idx="180">
                  <c:v>7180</c:v>
                </c:pt>
                <c:pt idx="181">
                  <c:v>3362</c:v>
                </c:pt>
                <c:pt idx="182">
                  <c:v>4285</c:v>
                </c:pt>
                <c:pt idx="183">
                  <c:v>4664</c:v>
                </c:pt>
                <c:pt idx="184">
                  <c:v>6462</c:v>
                </c:pt>
                <c:pt idx="185">
                  <c:v>8742</c:v>
                </c:pt>
                <c:pt idx="186">
                  <c:v>12395</c:v>
                </c:pt>
                <c:pt idx="187">
                  <c:v>9451</c:v>
                </c:pt>
                <c:pt idx="188">
                  <c:v>4399</c:v>
                </c:pt>
                <c:pt idx="189">
                  <c:v>4708</c:v>
                </c:pt>
                <c:pt idx="190">
                  <c:v>5628</c:v>
                </c:pt>
                <c:pt idx="191">
                  <c:v>6664</c:v>
                </c:pt>
                <c:pt idx="192">
                  <c:v>9683</c:v>
                </c:pt>
                <c:pt idx="193">
                  <c:v>11505</c:v>
                </c:pt>
                <c:pt idx="194">
                  <c:v>8054</c:v>
                </c:pt>
                <c:pt idx="195">
                  <c:v>5415</c:v>
                </c:pt>
                <c:pt idx="196">
                  <c:v>6621</c:v>
                </c:pt>
                <c:pt idx="197">
                  <c:v>9784</c:v>
                </c:pt>
                <c:pt idx="198">
                  <c:v>6444</c:v>
                </c:pt>
                <c:pt idx="199">
                  <c:v>5502</c:v>
                </c:pt>
                <c:pt idx="200">
                  <c:v>6378</c:v>
                </c:pt>
                <c:pt idx="201">
                  <c:v>6172</c:v>
                </c:pt>
                <c:pt idx="202">
                  <c:v>4475</c:v>
                </c:pt>
                <c:pt idx="203">
                  <c:v>10577</c:v>
                </c:pt>
                <c:pt idx="204">
                  <c:v>8891</c:v>
                </c:pt>
                <c:pt idx="205">
                  <c:v>4363</c:v>
                </c:pt>
                <c:pt idx="206">
                  <c:v>5318</c:v>
                </c:pt>
                <c:pt idx="207">
                  <c:v>7013</c:v>
                </c:pt>
                <c:pt idx="208">
                  <c:v>5819</c:v>
                </c:pt>
                <c:pt idx="209">
                  <c:v>3557</c:v>
                </c:pt>
                <c:pt idx="210">
                  <c:v>3049</c:v>
                </c:pt>
                <c:pt idx="211">
                  <c:v>3084</c:v>
                </c:pt>
                <c:pt idx="212">
                  <c:v>3148</c:v>
                </c:pt>
                <c:pt idx="213">
                  <c:v>4198</c:v>
                </c:pt>
                <c:pt idx="214">
                  <c:v>6769</c:v>
                </c:pt>
                <c:pt idx="215">
                  <c:v>4991</c:v>
                </c:pt>
                <c:pt idx="216">
                  <c:v>2875</c:v>
                </c:pt>
                <c:pt idx="217">
                  <c:v>3017</c:v>
                </c:pt>
                <c:pt idx="218">
                  <c:v>2942</c:v>
                </c:pt>
                <c:pt idx="219">
                  <c:v>3192</c:v>
                </c:pt>
                <c:pt idx="220">
                  <c:v>4551</c:v>
                </c:pt>
                <c:pt idx="221">
                  <c:v>7193</c:v>
                </c:pt>
                <c:pt idx="222">
                  <c:v>5401</c:v>
                </c:pt>
                <c:pt idx="223">
                  <c:v>2598</c:v>
                </c:pt>
                <c:pt idx="224">
                  <c:v>2695</c:v>
                </c:pt>
                <c:pt idx="225">
                  <c:v>2852</c:v>
                </c:pt>
                <c:pt idx="226">
                  <c:v>3142</c:v>
                </c:pt>
                <c:pt idx="227">
                  <c:v>4603</c:v>
                </c:pt>
                <c:pt idx="228">
                  <c:v>7561</c:v>
                </c:pt>
                <c:pt idx="229">
                  <c:v>6027</c:v>
                </c:pt>
                <c:pt idx="230">
                  <c:v>2751</c:v>
                </c:pt>
                <c:pt idx="231">
                  <c:v>2556</c:v>
                </c:pt>
                <c:pt idx="232">
                  <c:v>2720</c:v>
                </c:pt>
                <c:pt idx="233">
                  <c:v>2839</c:v>
                </c:pt>
                <c:pt idx="234">
                  <c:v>4649</c:v>
                </c:pt>
                <c:pt idx="235">
                  <c:v>7318</c:v>
                </c:pt>
                <c:pt idx="236">
                  <c:v>5580</c:v>
                </c:pt>
                <c:pt idx="237">
                  <c:v>2560</c:v>
                </c:pt>
                <c:pt idx="238">
                  <c:v>2362</c:v>
                </c:pt>
                <c:pt idx="239">
                  <c:v>2528</c:v>
                </c:pt>
                <c:pt idx="240">
                  <c:v>2854</c:v>
                </c:pt>
                <c:pt idx="241">
                  <c:v>4118</c:v>
                </c:pt>
                <c:pt idx="242">
                  <c:v>7090</c:v>
                </c:pt>
                <c:pt idx="243">
                  <c:v>6194</c:v>
                </c:pt>
                <c:pt idx="244">
                  <c:v>2651</c:v>
                </c:pt>
                <c:pt idx="245">
                  <c:v>2472</c:v>
                </c:pt>
                <c:pt idx="246">
                  <c:v>2772</c:v>
                </c:pt>
                <c:pt idx="247">
                  <c:v>3103</c:v>
                </c:pt>
                <c:pt idx="248">
                  <c:v>5029</c:v>
                </c:pt>
                <c:pt idx="249">
                  <c:v>8469</c:v>
                </c:pt>
                <c:pt idx="250">
                  <c:v>6665</c:v>
                </c:pt>
                <c:pt idx="251">
                  <c:v>3122</c:v>
                </c:pt>
                <c:pt idx="252">
                  <c:v>3147</c:v>
                </c:pt>
                <c:pt idx="253">
                  <c:v>3116</c:v>
                </c:pt>
                <c:pt idx="254">
                  <c:v>3621</c:v>
                </c:pt>
                <c:pt idx="255">
                  <c:v>4864</c:v>
                </c:pt>
                <c:pt idx="256">
                  <c:v>8117</c:v>
                </c:pt>
                <c:pt idx="257">
                  <c:v>6108</c:v>
                </c:pt>
                <c:pt idx="258">
                  <c:v>2840</c:v>
                </c:pt>
                <c:pt idx="259">
                  <c:v>2816</c:v>
                </c:pt>
                <c:pt idx="260">
                  <c:v>3046</c:v>
                </c:pt>
                <c:pt idx="261">
                  <c:v>3493</c:v>
                </c:pt>
                <c:pt idx="262">
                  <c:v>5289</c:v>
                </c:pt>
                <c:pt idx="263">
                  <c:v>8745</c:v>
                </c:pt>
                <c:pt idx="264">
                  <c:v>6277</c:v>
                </c:pt>
                <c:pt idx="265">
                  <c:v>2862</c:v>
                </c:pt>
                <c:pt idx="266">
                  <c:v>2761</c:v>
                </c:pt>
                <c:pt idx="267">
                  <c:v>3310</c:v>
                </c:pt>
                <c:pt idx="268">
                  <c:v>3927</c:v>
                </c:pt>
                <c:pt idx="269">
                  <c:v>5154</c:v>
                </c:pt>
                <c:pt idx="270">
                  <c:v>8159</c:v>
                </c:pt>
                <c:pt idx="271">
                  <c:v>6108</c:v>
                </c:pt>
                <c:pt idx="272">
                  <c:v>3176</c:v>
                </c:pt>
                <c:pt idx="273">
                  <c:v>2793</c:v>
                </c:pt>
                <c:pt idx="274">
                  <c:v>2851</c:v>
                </c:pt>
                <c:pt idx="275">
                  <c:v>2944</c:v>
                </c:pt>
                <c:pt idx="276">
                  <c:v>4201</c:v>
                </c:pt>
                <c:pt idx="277">
                  <c:v>6382</c:v>
                </c:pt>
                <c:pt idx="278">
                  <c:v>4581</c:v>
                </c:pt>
                <c:pt idx="279">
                  <c:v>2770</c:v>
                </c:pt>
                <c:pt idx="280">
                  <c:v>2261</c:v>
                </c:pt>
                <c:pt idx="281">
                  <c:v>2164</c:v>
                </c:pt>
                <c:pt idx="282">
                  <c:v>2330</c:v>
                </c:pt>
                <c:pt idx="283">
                  <c:v>2368</c:v>
                </c:pt>
                <c:pt idx="284">
                  <c:v>1931</c:v>
                </c:pt>
                <c:pt idx="285">
                  <c:v>1395</c:v>
                </c:pt>
                <c:pt idx="286">
                  <c:v>1223</c:v>
                </c:pt>
                <c:pt idx="287">
                  <c:v>908</c:v>
                </c:pt>
                <c:pt idx="288">
                  <c:v>718</c:v>
                </c:pt>
                <c:pt idx="289">
                  <c:v>630</c:v>
                </c:pt>
                <c:pt idx="290">
                  <c:v>780</c:v>
                </c:pt>
                <c:pt idx="291">
                  <c:v>712</c:v>
                </c:pt>
                <c:pt idx="292">
                  <c:v>574</c:v>
                </c:pt>
                <c:pt idx="293">
                  <c:v>555</c:v>
                </c:pt>
                <c:pt idx="294">
                  <c:v>469</c:v>
                </c:pt>
                <c:pt idx="295">
                  <c:v>424</c:v>
                </c:pt>
                <c:pt idx="296">
                  <c:v>408</c:v>
                </c:pt>
                <c:pt idx="297">
                  <c:v>469</c:v>
                </c:pt>
                <c:pt idx="298">
                  <c:v>467</c:v>
                </c:pt>
                <c:pt idx="299">
                  <c:v>418</c:v>
                </c:pt>
                <c:pt idx="300">
                  <c:v>389</c:v>
                </c:pt>
                <c:pt idx="301">
                  <c:v>350</c:v>
                </c:pt>
                <c:pt idx="302">
                  <c:v>309</c:v>
                </c:pt>
                <c:pt idx="303">
                  <c:v>379</c:v>
                </c:pt>
                <c:pt idx="304">
                  <c:v>383</c:v>
                </c:pt>
                <c:pt idx="305">
                  <c:v>355</c:v>
                </c:pt>
                <c:pt idx="306">
                  <c:v>325</c:v>
                </c:pt>
                <c:pt idx="307">
                  <c:v>322</c:v>
                </c:pt>
                <c:pt idx="308">
                  <c:v>299</c:v>
                </c:pt>
                <c:pt idx="309">
                  <c:v>301</c:v>
                </c:pt>
                <c:pt idx="310">
                  <c:v>316</c:v>
                </c:pt>
                <c:pt idx="311">
                  <c:v>404</c:v>
                </c:pt>
                <c:pt idx="312">
                  <c:v>352</c:v>
                </c:pt>
                <c:pt idx="313">
                  <c:v>334</c:v>
                </c:pt>
                <c:pt idx="314">
                  <c:v>328</c:v>
                </c:pt>
                <c:pt idx="315">
                  <c:v>299</c:v>
                </c:pt>
                <c:pt idx="316">
                  <c:v>294</c:v>
                </c:pt>
                <c:pt idx="317">
                  <c:v>343</c:v>
                </c:pt>
                <c:pt idx="318">
                  <c:v>377</c:v>
                </c:pt>
                <c:pt idx="319">
                  <c:v>369</c:v>
                </c:pt>
                <c:pt idx="320">
                  <c:v>286</c:v>
                </c:pt>
                <c:pt idx="321">
                  <c:v>309</c:v>
                </c:pt>
                <c:pt idx="322">
                  <c:v>283</c:v>
                </c:pt>
                <c:pt idx="323">
                  <c:v>286</c:v>
                </c:pt>
                <c:pt idx="324">
                  <c:v>290</c:v>
                </c:pt>
                <c:pt idx="325">
                  <c:v>381</c:v>
                </c:pt>
                <c:pt idx="326">
                  <c:v>415</c:v>
                </c:pt>
                <c:pt idx="327">
                  <c:v>315</c:v>
                </c:pt>
                <c:pt idx="328">
                  <c:v>255</c:v>
                </c:pt>
                <c:pt idx="329">
                  <c:v>251</c:v>
                </c:pt>
                <c:pt idx="330">
                  <c:v>345</c:v>
                </c:pt>
                <c:pt idx="331">
                  <c:v>414</c:v>
                </c:pt>
                <c:pt idx="332">
                  <c:v>437</c:v>
                </c:pt>
                <c:pt idx="333">
                  <c:v>498</c:v>
                </c:pt>
                <c:pt idx="334">
                  <c:v>395</c:v>
                </c:pt>
                <c:pt idx="335">
                  <c:v>343</c:v>
                </c:pt>
                <c:pt idx="336">
                  <c:v>344</c:v>
                </c:pt>
                <c:pt idx="337">
                  <c:v>342</c:v>
                </c:pt>
                <c:pt idx="338">
                  <c:v>353</c:v>
                </c:pt>
                <c:pt idx="339">
                  <c:v>454</c:v>
                </c:pt>
                <c:pt idx="340">
                  <c:v>504</c:v>
                </c:pt>
                <c:pt idx="341">
                  <c:v>432</c:v>
                </c:pt>
                <c:pt idx="342">
                  <c:v>324</c:v>
                </c:pt>
                <c:pt idx="343">
                  <c:v>395</c:v>
                </c:pt>
                <c:pt idx="344">
                  <c:v>397</c:v>
                </c:pt>
                <c:pt idx="345">
                  <c:v>384</c:v>
                </c:pt>
                <c:pt idx="346">
                  <c:v>450</c:v>
                </c:pt>
                <c:pt idx="347">
                  <c:v>545</c:v>
                </c:pt>
                <c:pt idx="348">
                  <c:v>617</c:v>
                </c:pt>
                <c:pt idx="349">
                  <c:v>543</c:v>
                </c:pt>
                <c:pt idx="350">
                  <c:v>449</c:v>
                </c:pt>
                <c:pt idx="351">
                  <c:v>438</c:v>
                </c:pt>
                <c:pt idx="352">
                  <c:v>463</c:v>
                </c:pt>
                <c:pt idx="353">
                  <c:v>643</c:v>
                </c:pt>
                <c:pt idx="354">
                  <c:v>866</c:v>
                </c:pt>
                <c:pt idx="355">
                  <c:v>602</c:v>
                </c:pt>
                <c:pt idx="356">
                  <c:v>493</c:v>
                </c:pt>
                <c:pt idx="357">
                  <c:v>765</c:v>
                </c:pt>
                <c:pt idx="358">
                  <c:v>670</c:v>
                </c:pt>
                <c:pt idx="359">
                  <c:v>655</c:v>
                </c:pt>
                <c:pt idx="360">
                  <c:v>911</c:v>
                </c:pt>
                <c:pt idx="361">
                  <c:v>1197</c:v>
                </c:pt>
                <c:pt idx="362">
                  <c:v>899</c:v>
                </c:pt>
                <c:pt idx="363">
                  <c:v>664</c:v>
                </c:pt>
                <c:pt idx="364">
                  <c:v>684</c:v>
                </c:pt>
                <c:pt idx="365">
                  <c:v>652</c:v>
                </c:pt>
                <c:pt idx="366">
                  <c:v>638</c:v>
                </c:pt>
                <c:pt idx="367">
                  <c:v>850</c:v>
                </c:pt>
                <c:pt idx="368">
                  <c:v>1405</c:v>
                </c:pt>
                <c:pt idx="369">
                  <c:v>1096</c:v>
                </c:pt>
                <c:pt idx="370">
                  <c:v>725</c:v>
                </c:pt>
                <c:pt idx="371">
                  <c:v>738</c:v>
                </c:pt>
                <c:pt idx="372">
                  <c:v>799</c:v>
                </c:pt>
                <c:pt idx="373">
                  <c:v>871</c:v>
                </c:pt>
                <c:pt idx="374">
                  <c:v>1119</c:v>
                </c:pt>
                <c:pt idx="375">
                  <c:v>1710</c:v>
                </c:pt>
                <c:pt idx="376">
                  <c:v>1233</c:v>
                </c:pt>
                <c:pt idx="377">
                  <c:v>810</c:v>
                </c:pt>
                <c:pt idx="378">
                  <c:v>988</c:v>
                </c:pt>
                <c:pt idx="379">
                  <c:v>1140</c:v>
                </c:pt>
                <c:pt idx="380">
                  <c:v>1305</c:v>
                </c:pt>
                <c:pt idx="381">
                  <c:v>1678</c:v>
                </c:pt>
                <c:pt idx="382">
                  <c:v>1904</c:v>
                </c:pt>
                <c:pt idx="383">
                  <c:v>1478</c:v>
                </c:pt>
                <c:pt idx="384">
                  <c:v>936</c:v>
                </c:pt>
                <c:pt idx="385">
                  <c:v>932</c:v>
                </c:pt>
                <c:pt idx="386">
                  <c:v>1063</c:v>
                </c:pt>
                <c:pt idx="387">
                  <c:v>1016</c:v>
                </c:pt>
                <c:pt idx="388">
                  <c:v>1453</c:v>
                </c:pt>
                <c:pt idx="389">
                  <c:v>2340</c:v>
                </c:pt>
                <c:pt idx="390">
                  <c:v>1932</c:v>
                </c:pt>
                <c:pt idx="391">
                  <c:v>1081</c:v>
                </c:pt>
                <c:pt idx="392">
                  <c:v>1177</c:v>
                </c:pt>
                <c:pt idx="393">
                  <c:v>1330</c:v>
                </c:pt>
                <c:pt idx="394">
                  <c:v>1389</c:v>
                </c:pt>
                <c:pt idx="395">
                  <c:v>1999</c:v>
                </c:pt>
                <c:pt idx="396">
                  <c:v>3062</c:v>
                </c:pt>
                <c:pt idx="397">
                  <c:v>2197</c:v>
                </c:pt>
                <c:pt idx="398">
                  <c:v>1210</c:v>
                </c:pt>
                <c:pt idx="399">
                  <c:v>1234</c:v>
                </c:pt>
                <c:pt idx="400">
                  <c:v>1297</c:v>
                </c:pt>
                <c:pt idx="401">
                  <c:v>1572</c:v>
                </c:pt>
                <c:pt idx="402">
                  <c:v>2381</c:v>
                </c:pt>
                <c:pt idx="403">
                  <c:v>3555</c:v>
                </c:pt>
                <c:pt idx="404">
                  <c:v>2311</c:v>
                </c:pt>
                <c:pt idx="405">
                  <c:v>1457</c:v>
                </c:pt>
                <c:pt idx="406">
                  <c:v>1424</c:v>
                </c:pt>
                <c:pt idx="407">
                  <c:v>1641</c:v>
                </c:pt>
                <c:pt idx="408">
                  <c:v>1828</c:v>
                </c:pt>
                <c:pt idx="409">
                  <c:v>2612</c:v>
                </c:pt>
                <c:pt idx="410">
                  <c:v>4120</c:v>
                </c:pt>
                <c:pt idx="411">
                  <c:v>2849</c:v>
                </c:pt>
                <c:pt idx="412">
                  <c:v>1691</c:v>
                </c:pt>
                <c:pt idx="413">
                  <c:v>1733</c:v>
                </c:pt>
                <c:pt idx="414">
                  <c:v>1728</c:v>
                </c:pt>
                <c:pt idx="415">
                  <c:v>2136</c:v>
                </c:pt>
                <c:pt idx="416">
                  <c:v>4358</c:v>
                </c:pt>
                <c:pt idx="417">
                  <c:v>5286</c:v>
                </c:pt>
                <c:pt idx="418">
                  <c:v>3380</c:v>
                </c:pt>
                <c:pt idx="419">
                  <c:v>1899</c:v>
                </c:pt>
                <c:pt idx="420">
                  <c:v>1989</c:v>
                </c:pt>
                <c:pt idx="421">
                  <c:v>2306</c:v>
                </c:pt>
                <c:pt idx="422">
                  <c:v>2317</c:v>
                </c:pt>
                <c:pt idx="423">
                  <c:v>3600</c:v>
                </c:pt>
                <c:pt idx="424">
                  <c:v>5219</c:v>
                </c:pt>
                <c:pt idx="425">
                  <c:v>3645</c:v>
                </c:pt>
                <c:pt idx="426">
                  <c:v>2346</c:v>
                </c:pt>
                <c:pt idx="427">
                  <c:v>2370</c:v>
                </c:pt>
                <c:pt idx="428">
                  <c:v>2566</c:v>
                </c:pt>
                <c:pt idx="429">
                  <c:v>2447</c:v>
                </c:pt>
                <c:pt idx="430">
                  <c:v>3344</c:v>
                </c:pt>
                <c:pt idx="431">
                  <c:v>5263</c:v>
                </c:pt>
                <c:pt idx="432">
                  <c:v>3553</c:v>
                </c:pt>
                <c:pt idx="433">
                  <c:v>2276</c:v>
                </c:pt>
                <c:pt idx="434">
                  <c:v>2128</c:v>
                </c:pt>
                <c:pt idx="435">
                  <c:v>2789</c:v>
                </c:pt>
                <c:pt idx="436">
                  <c:v>2604</c:v>
                </c:pt>
                <c:pt idx="437">
                  <c:v>3576</c:v>
                </c:pt>
                <c:pt idx="438">
                  <c:v>5449</c:v>
                </c:pt>
                <c:pt idx="439">
                  <c:v>3847</c:v>
                </c:pt>
                <c:pt idx="440">
                  <c:v>2708</c:v>
                </c:pt>
                <c:pt idx="441">
                  <c:v>2924</c:v>
                </c:pt>
                <c:pt idx="442">
                  <c:v>3188</c:v>
                </c:pt>
                <c:pt idx="443">
                  <c:v>3529</c:v>
                </c:pt>
                <c:pt idx="444">
                  <c:v>4788</c:v>
                </c:pt>
                <c:pt idx="445">
                  <c:v>6990</c:v>
                </c:pt>
                <c:pt idx="446">
                  <c:v>6242</c:v>
                </c:pt>
                <c:pt idx="447">
                  <c:v>4381</c:v>
                </c:pt>
                <c:pt idx="448">
                  <c:v>2859</c:v>
                </c:pt>
                <c:pt idx="449">
                  <c:v>2893</c:v>
                </c:pt>
                <c:pt idx="450">
                  <c:v>3157</c:v>
                </c:pt>
                <c:pt idx="451">
                  <c:v>4393</c:v>
                </c:pt>
                <c:pt idx="452">
                  <c:v>6611</c:v>
                </c:pt>
                <c:pt idx="453">
                  <c:v>4441</c:v>
                </c:pt>
                <c:pt idx="454">
                  <c:v>2584</c:v>
                </c:pt>
                <c:pt idx="455">
                  <c:v>2772</c:v>
                </c:pt>
                <c:pt idx="456">
                  <c:v>2871</c:v>
                </c:pt>
                <c:pt idx="457">
                  <c:v>2976</c:v>
                </c:pt>
                <c:pt idx="458">
                  <c:v>4773</c:v>
                </c:pt>
                <c:pt idx="459">
                  <c:v>7709</c:v>
                </c:pt>
                <c:pt idx="460">
                  <c:v>5470</c:v>
                </c:pt>
                <c:pt idx="461">
                  <c:v>2571</c:v>
                </c:pt>
                <c:pt idx="462">
                  <c:v>2522</c:v>
                </c:pt>
                <c:pt idx="463">
                  <c:v>2628</c:v>
                </c:pt>
                <c:pt idx="464">
                  <c:v>2858</c:v>
                </c:pt>
                <c:pt idx="465">
                  <c:v>4322</c:v>
                </c:pt>
                <c:pt idx="466">
                  <c:v>6645</c:v>
                </c:pt>
                <c:pt idx="467">
                  <c:v>4430</c:v>
                </c:pt>
                <c:pt idx="468">
                  <c:v>2551</c:v>
                </c:pt>
                <c:pt idx="469">
                  <c:v>3092</c:v>
                </c:pt>
                <c:pt idx="470">
                  <c:v>3573</c:v>
                </c:pt>
                <c:pt idx="471">
                  <c:v>3659</c:v>
                </c:pt>
                <c:pt idx="472">
                  <c:v>5595</c:v>
                </c:pt>
                <c:pt idx="473">
                  <c:v>8318</c:v>
                </c:pt>
                <c:pt idx="474">
                  <c:v>5401</c:v>
                </c:pt>
                <c:pt idx="475">
                  <c:v>3537</c:v>
                </c:pt>
                <c:pt idx="476">
                  <c:v>3539</c:v>
                </c:pt>
                <c:pt idx="477">
                  <c:v>4169</c:v>
                </c:pt>
                <c:pt idx="478">
                  <c:v>4029</c:v>
                </c:pt>
                <c:pt idx="479">
                  <c:v>7258</c:v>
                </c:pt>
                <c:pt idx="480">
                  <c:v>8808</c:v>
                </c:pt>
                <c:pt idx="481">
                  <c:v>6692</c:v>
                </c:pt>
                <c:pt idx="482">
                  <c:v>3431</c:v>
                </c:pt>
                <c:pt idx="483">
                  <c:v>3436</c:v>
                </c:pt>
                <c:pt idx="484">
                  <c:v>3744</c:v>
                </c:pt>
                <c:pt idx="485">
                  <c:v>3819</c:v>
                </c:pt>
                <c:pt idx="486">
                  <c:v>5776</c:v>
                </c:pt>
                <c:pt idx="487">
                  <c:v>8658</c:v>
                </c:pt>
                <c:pt idx="488">
                  <c:v>5843</c:v>
                </c:pt>
                <c:pt idx="489">
                  <c:v>3642</c:v>
                </c:pt>
                <c:pt idx="490">
                  <c:v>3706</c:v>
                </c:pt>
                <c:pt idx="491">
                  <c:v>3677</c:v>
                </c:pt>
                <c:pt idx="492">
                  <c:v>3892</c:v>
                </c:pt>
                <c:pt idx="493">
                  <c:v>6175</c:v>
                </c:pt>
                <c:pt idx="494">
                  <c:v>6808</c:v>
                </c:pt>
                <c:pt idx="495">
                  <c:v>4456</c:v>
                </c:pt>
                <c:pt idx="496">
                  <c:v>2733</c:v>
                </c:pt>
                <c:pt idx="497">
                  <c:v>2771</c:v>
                </c:pt>
                <c:pt idx="498">
                  <c:v>3042</c:v>
                </c:pt>
                <c:pt idx="499">
                  <c:v>2680</c:v>
                </c:pt>
                <c:pt idx="500">
                  <c:v>3957</c:v>
                </c:pt>
                <c:pt idx="501">
                  <c:v>5657</c:v>
                </c:pt>
                <c:pt idx="502">
                  <c:v>3758</c:v>
                </c:pt>
                <c:pt idx="503">
                  <c:v>2875</c:v>
                </c:pt>
                <c:pt idx="504">
                  <c:v>2544</c:v>
                </c:pt>
                <c:pt idx="505">
                  <c:v>2781</c:v>
                </c:pt>
                <c:pt idx="506">
                  <c:v>2913</c:v>
                </c:pt>
                <c:pt idx="507">
                  <c:v>3884</c:v>
                </c:pt>
                <c:pt idx="508">
                  <c:v>5782</c:v>
                </c:pt>
                <c:pt idx="509">
                  <c:v>4245</c:v>
                </c:pt>
                <c:pt idx="510">
                  <c:v>2439</c:v>
                </c:pt>
                <c:pt idx="511">
                  <c:v>2651</c:v>
                </c:pt>
                <c:pt idx="512">
                  <c:v>3029</c:v>
                </c:pt>
                <c:pt idx="513">
                  <c:v>1637</c:v>
                </c:pt>
                <c:pt idx="514">
                  <c:v>1422</c:v>
                </c:pt>
                <c:pt idx="515">
                  <c:v>1572</c:v>
                </c:pt>
                <c:pt idx="516">
                  <c:v>1287</c:v>
                </c:pt>
                <c:pt idx="517">
                  <c:v>1141</c:v>
                </c:pt>
                <c:pt idx="518">
                  <c:v>1375</c:v>
                </c:pt>
                <c:pt idx="519">
                  <c:v>1046</c:v>
                </c:pt>
                <c:pt idx="520">
                  <c:v>1099</c:v>
                </c:pt>
                <c:pt idx="521">
                  <c:v>1345</c:v>
                </c:pt>
                <c:pt idx="522">
                  <c:v>1686</c:v>
                </c:pt>
                <c:pt idx="523">
                  <c:v>1143</c:v>
                </c:pt>
                <c:pt idx="524">
                  <c:v>860</c:v>
                </c:pt>
                <c:pt idx="525">
                  <c:v>709</c:v>
                </c:pt>
                <c:pt idx="526">
                  <c:v>710</c:v>
                </c:pt>
                <c:pt idx="527">
                  <c:v>741</c:v>
                </c:pt>
                <c:pt idx="528">
                  <c:v>1012</c:v>
                </c:pt>
                <c:pt idx="529">
                  <c:v>1181</c:v>
                </c:pt>
                <c:pt idx="530">
                  <c:v>963</c:v>
                </c:pt>
                <c:pt idx="531">
                  <c:v>769</c:v>
                </c:pt>
                <c:pt idx="532">
                  <c:v>683</c:v>
                </c:pt>
                <c:pt idx="533">
                  <c:v>656</c:v>
                </c:pt>
                <c:pt idx="534">
                  <c:v>794</c:v>
                </c:pt>
                <c:pt idx="535">
                  <c:v>1061</c:v>
                </c:pt>
                <c:pt idx="536">
                  <c:v>1246</c:v>
                </c:pt>
                <c:pt idx="537">
                  <c:v>960</c:v>
                </c:pt>
                <c:pt idx="538">
                  <c:v>785</c:v>
                </c:pt>
                <c:pt idx="539">
                  <c:v>806</c:v>
                </c:pt>
                <c:pt idx="540">
                  <c:v>1143</c:v>
                </c:pt>
                <c:pt idx="541">
                  <c:v>1562</c:v>
                </c:pt>
                <c:pt idx="542">
                  <c:v>2140</c:v>
                </c:pt>
                <c:pt idx="543">
                  <c:v>2918</c:v>
                </c:pt>
                <c:pt idx="544">
                  <c:v>2164</c:v>
                </c:pt>
                <c:pt idx="545">
                  <c:v>1372</c:v>
                </c:pt>
                <c:pt idx="546">
                  <c:v>1453</c:v>
                </c:pt>
                <c:pt idx="547">
                  <c:v>1599</c:v>
                </c:pt>
                <c:pt idx="548">
                  <c:v>1837</c:v>
                </c:pt>
                <c:pt idx="549">
                  <c:v>2992</c:v>
                </c:pt>
                <c:pt idx="550">
                  <c:v>3640</c:v>
                </c:pt>
                <c:pt idx="551">
                  <c:v>2760</c:v>
                </c:pt>
                <c:pt idx="552">
                  <c:v>1800</c:v>
                </c:pt>
                <c:pt idx="553">
                  <c:v>1817</c:v>
                </c:pt>
                <c:pt idx="554">
                  <c:v>1438</c:v>
                </c:pt>
                <c:pt idx="555">
                  <c:v>1340</c:v>
                </c:pt>
                <c:pt idx="556">
                  <c:v>1746</c:v>
                </c:pt>
                <c:pt idx="557">
                  <c:v>1985</c:v>
                </c:pt>
                <c:pt idx="558">
                  <c:v>1398</c:v>
                </c:pt>
                <c:pt idx="559">
                  <c:v>1220</c:v>
                </c:pt>
                <c:pt idx="560">
                  <c:v>1205</c:v>
                </c:pt>
                <c:pt idx="561">
                  <c:v>1299</c:v>
                </c:pt>
                <c:pt idx="562">
                  <c:v>1772</c:v>
                </c:pt>
                <c:pt idx="563">
                  <c:v>3476</c:v>
                </c:pt>
                <c:pt idx="564">
                  <c:v>1646</c:v>
                </c:pt>
                <c:pt idx="565">
                  <c:v>1232</c:v>
                </c:pt>
                <c:pt idx="566">
                  <c:v>983</c:v>
                </c:pt>
                <c:pt idx="567">
                  <c:v>1048</c:v>
                </c:pt>
                <c:pt idx="568">
                  <c:v>1045</c:v>
                </c:pt>
                <c:pt idx="569">
                  <c:v>1948</c:v>
                </c:pt>
                <c:pt idx="570">
                  <c:v>1936</c:v>
                </c:pt>
                <c:pt idx="571">
                  <c:v>1015</c:v>
                </c:pt>
                <c:pt idx="572">
                  <c:v>1039</c:v>
                </c:pt>
                <c:pt idx="573">
                  <c:v>922</c:v>
                </c:pt>
                <c:pt idx="574">
                  <c:v>838</c:v>
                </c:pt>
                <c:pt idx="575">
                  <c:v>786</c:v>
                </c:pt>
                <c:pt idx="576">
                  <c:v>814</c:v>
                </c:pt>
                <c:pt idx="577">
                  <c:v>993</c:v>
                </c:pt>
                <c:pt idx="578">
                  <c:v>1152</c:v>
                </c:pt>
                <c:pt idx="579">
                  <c:v>972</c:v>
                </c:pt>
                <c:pt idx="580">
                  <c:v>727</c:v>
                </c:pt>
                <c:pt idx="581">
                  <c:v>642</c:v>
                </c:pt>
                <c:pt idx="582">
                  <c:v>711</c:v>
                </c:pt>
                <c:pt idx="583">
                  <c:v>756</c:v>
                </c:pt>
                <c:pt idx="584">
                  <c:v>847</c:v>
                </c:pt>
                <c:pt idx="585">
                  <c:v>901</c:v>
                </c:pt>
                <c:pt idx="586">
                  <c:v>809</c:v>
                </c:pt>
                <c:pt idx="587">
                  <c:v>677</c:v>
                </c:pt>
                <c:pt idx="588">
                  <c:v>610</c:v>
                </c:pt>
                <c:pt idx="589">
                  <c:v>598</c:v>
                </c:pt>
                <c:pt idx="590">
                  <c:v>579</c:v>
                </c:pt>
                <c:pt idx="591">
                  <c:v>764</c:v>
                </c:pt>
                <c:pt idx="592">
                  <c:v>902</c:v>
                </c:pt>
                <c:pt idx="593">
                  <c:v>906</c:v>
                </c:pt>
                <c:pt idx="594">
                  <c:v>716</c:v>
                </c:pt>
                <c:pt idx="595">
                  <c:v>633</c:v>
                </c:pt>
                <c:pt idx="596">
                  <c:v>632</c:v>
                </c:pt>
                <c:pt idx="597">
                  <c:v>688</c:v>
                </c:pt>
                <c:pt idx="598">
                  <c:v>888</c:v>
                </c:pt>
                <c:pt idx="599">
                  <c:v>1128</c:v>
                </c:pt>
                <c:pt idx="600">
                  <c:v>865</c:v>
                </c:pt>
                <c:pt idx="601">
                  <c:v>687</c:v>
                </c:pt>
                <c:pt idx="602">
                  <c:v>686</c:v>
                </c:pt>
                <c:pt idx="603">
                  <c:v>810</c:v>
                </c:pt>
                <c:pt idx="604">
                  <c:v>921</c:v>
                </c:pt>
                <c:pt idx="605">
                  <c:v>1057</c:v>
                </c:pt>
                <c:pt idx="606">
                  <c:v>1421</c:v>
                </c:pt>
                <c:pt idx="607">
                  <c:v>1256</c:v>
                </c:pt>
                <c:pt idx="608">
                  <c:v>2017</c:v>
                </c:pt>
                <c:pt idx="609">
                  <c:v>1149</c:v>
                </c:pt>
                <c:pt idx="610">
                  <c:v>1150</c:v>
                </c:pt>
                <c:pt idx="611">
                  <c:v>1016</c:v>
                </c:pt>
                <c:pt idx="612">
                  <c:v>1300</c:v>
                </c:pt>
                <c:pt idx="613">
                  <c:v>1586</c:v>
                </c:pt>
                <c:pt idx="614">
                  <c:v>1374</c:v>
                </c:pt>
                <c:pt idx="615">
                  <c:v>1080</c:v>
                </c:pt>
                <c:pt idx="616">
                  <c:v>1020</c:v>
                </c:pt>
                <c:pt idx="617">
                  <c:v>1077</c:v>
                </c:pt>
                <c:pt idx="618">
                  <c:v>1004</c:v>
                </c:pt>
                <c:pt idx="619">
                  <c:v>1245</c:v>
                </c:pt>
                <c:pt idx="620">
                  <c:v>1521</c:v>
                </c:pt>
                <c:pt idx="621">
                  <c:v>1142</c:v>
                </c:pt>
                <c:pt idx="622">
                  <c:v>970</c:v>
                </c:pt>
                <c:pt idx="623">
                  <c:v>936</c:v>
                </c:pt>
                <c:pt idx="624">
                  <c:v>925</c:v>
                </c:pt>
                <c:pt idx="625">
                  <c:v>873</c:v>
                </c:pt>
                <c:pt idx="626">
                  <c:v>1302</c:v>
                </c:pt>
                <c:pt idx="627">
                  <c:v>1545</c:v>
                </c:pt>
                <c:pt idx="628">
                  <c:v>1226</c:v>
                </c:pt>
                <c:pt idx="629">
                  <c:v>1054</c:v>
                </c:pt>
                <c:pt idx="630">
                  <c:v>926</c:v>
                </c:pt>
                <c:pt idx="631">
                  <c:v>1129</c:v>
                </c:pt>
                <c:pt idx="632">
                  <c:v>1027</c:v>
                </c:pt>
                <c:pt idx="633">
                  <c:v>1520</c:v>
                </c:pt>
                <c:pt idx="634">
                  <c:v>1634</c:v>
                </c:pt>
                <c:pt idx="635">
                  <c:v>1290</c:v>
                </c:pt>
                <c:pt idx="636">
                  <c:v>985</c:v>
                </c:pt>
                <c:pt idx="637">
                  <c:v>1010</c:v>
                </c:pt>
                <c:pt idx="638">
                  <c:v>1103</c:v>
                </c:pt>
                <c:pt idx="639">
                  <c:v>1004</c:v>
                </c:pt>
                <c:pt idx="640">
                  <c:v>1425</c:v>
                </c:pt>
                <c:pt idx="641">
                  <c:v>1750</c:v>
                </c:pt>
                <c:pt idx="642">
                  <c:v>1472</c:v>
                </c:pt>
                <c:pt idx="643">
                  <c:v>1054</c:v>
                </c:pt>
                <c:pt idx="644">
                  <c:v>1022</c:v>
                </c:pt>
                <c:pt idx="645">
                  <c:v>1242</c:v>
                </c:pt>
                <c:pt idx="646">
                  <c:v>1171</c:v>
                </c:pt>
                <c:pt idx="647">
                  <c:v>1631</c:v>
                </c:pt>
                <c:pt idx="648">
                  <c:v>2005</c:v>
                </c:pt>
                <c:pt idx="649">
                  <c:v>1622</c:v>
                </c:pt>
                <c:pt idx="650">
                  <c:v>2051</c:v>
                </c:pt>
                <c:pt idx="651">
                  <c:v>1238</c:v>
                </c:pt>
                <c:pt idx="652">
                  <c:v>1174</c:v>
                </c:pt>
                <c:pt idx="653">
                  <c:v>1274</c:v>
                </c:pt>
                <c:pt idx="654">
                  <c:v>1737</c:v>
                </c:pt>
                <c:pt idx="655">
                  <c:v>2131</c:v>
                </c:pt>
                <c:pt idx="656">
                  <c:v>1719</c:v>
                </c:pt>
                <c:pt idx="657">
                  <c:v>1322</c:v>
                </c:pt>
                <c:pt idx="658">
                  <c:v>1799</c:v>
                </c:pt>
                <c:pt idx="659">
                  <c:v>2125</c:v>
                </c:pt>
                <c:pt idx="660">
                  <c:v>2545</c:v>
                </c:pt>
                <c:pt idx="661">
                  <c:v>2788</c:v>
                </c:pt>
                <c:pt idx="662">
                  <c:v>3096</c:v>
                </c:pt>
                <c:pt idx="663">
                  <c:v>3026</c:v>
                </c:pt>
                <c:pt idx="664">
                  <c:v>2827</c:v>
                </c:pt>
                <c:pt idx="665">
                  <c:v>1881</c:v>
                </c:pt>
                <c:pt idx="666">
                  <c:v>2008</c:v>
                </c:pt>
                <c:pt idx="667">
                  <c:v>1807</c:v>
                </c:pt>
                <c:pt idx="668">
                  <c:v>2467</c:v>
                </c:pt>
                <c:pt idx="669">
                  <c:v>3123</c:v>
                </c:pt>
                <c:pt idx="670">
                  <c:v>2534</c:v>
                </c:pt>
                <c:pt idx="671">
                  <c:v>2609</c:v>
                </c:pt>
                <c:pt idx="672">
                  <c:v>2140</c:v>
                </c:pt>
                <c:pt idx="673">
                  <c:v>2079</c:v>
                </c:pt>
                <c:pt idx="674">
                  <c:v>2477</c:v>
                </c:pt>
                <c:pt idx="675">
                  <c:v>3328</c:v>
                </c:pt>
                <c:pt idx="676">
                  <c:v>4827</c:v>
                </c:pt>
                <c:pt idx="677">
                  <c:v>3208</c:v>
                </c:pt>
                <c:pt idx="678">
                  <c:v>2030</c:v>
                </c:pt>
                <c:pt idx="679">
                  <c:v>1966</c:v>
                </c:pt>
                <c:pt idx="680">
                  <c:v>1993</c:v>
                </c:pt>
                <c:pt idx="681">
                  <c:v>2138</c:v>
                </c:pt>
                <c:pt idx="682">
                  <c:v>3537</c:v>
                </c:pt>
                <c:pt idx="683">
                  <c:v>4943</c:v>
                </c:pt>
                <c:pt idx="684">
                  <c:v>3090</c:v>
                </c:pt>
                <c:pt idx="685">
                  <c:v>2099</c:v>
                </c:pt>
                <c:pt idx="686">
                  <c:v>1923</c:v>
                </c:pt>
                <c:pt idx="687">
                  <c:v>2062</c:v>
                </c:pt>
                <c:pt idx="688">
                  <c:v>2113</c:v>
                </c:pt>
                <c:pt idx="689">
                  <c:v>3581</c:v>
                </c:pt>
                <c:pt idx="690">
                  <c:v>4911</c:v>
                </c:pt>
                <c:pt idx="691">
                  <c:v>4485</c:v>
                </c:pt>
                <c:pt idx="692">
                  <c:v>2937</c:v>
                </c:pt>
                <c:pt idx="693">
                  <c:v>2160</c:v>
                </c:pt>
                <c:pt idx="694">
                  <c:v>2225</c:v>
                </c:pt>
                <c:pt idx="695">
                  <c:v>2099</c:v>
                </c:pt>
                <c:pt idx="696">
                  <c:v>3241</c:v>
                </c:pt>
                <c:pt idx="697">
                  <c:v>4478</c:v>
                </c:pt>
                <c:pt idx="698">
                  <c:v>3383</c:v>
                </c:pt>
                <c:pt idx="699">
                  <c:v>2104</c:v>
                </c:pt>
                <c:pt idx="700">
                  <c:v>2088</c:v>
                </c:pt>
                <c:pt idx="701">
                  <c:v>2127</c:v>
                </c:pt>
                <c:pt idx="702">
                  <c:v>3275</c:v>
                </c:pt>
                <c:pt idx="703">
                  <c:v>3853</c:v>
                </c:pt>
                <c:pt idx="704">
                  <c:v>5602</c:v>
                </c:pt>
                <c:pt idx="705">
                  <c:v>3766</c:v>
                </c:pt>
                <c:pt idx="706">
                  <c:v>3104</c:v>
                </c:pt>
                <c:pt idx="707">
                  <c:v>2712</c:v>
                </c:pt>
                <c:pt idx="708">
                  <c:v>2944</c:v>
                </c:pt>
                <c:pt idx="709">
                  <c:v>3244</c:v>
                </c:pt>
                <c:pt idx="710">
                  <c:v>5617</c:v>
                </c:pt>
                <c:pt idx="711">
                  <c:v>7652</c:v>
                </c:pt>
                <c:pt idx="712">
                  <c:v>5712</c:v>
                </c:pt>
                <c:pt idx="713">
                  <c:v>3104</c:v>
                </c:pt>
                <c:pt idx="714">
                  <c:v>3039</c:v>
                </c:pt>
                <c:pt idx="715">
                  <c:v>3325</c:v>
                </c:pt>
                <c:pt idx="716">
                  <c:v>3761</c:v>
                </c:pt>
                <c:pt idx="717">
                  <c:v>6216</c:v>
                </c:pt>
                <c:pt idx="718">
                  <c:v>9243</c:v>
                </c:pt>
                <c:pt idx="719">
                  <c:v>8197</c:v>
                </c:pt>
                <c:pt idx="720">
                  <c:v>5433</c:v>
                </c:pt>
                <c:pt idx="721">
                  <c:v>3663</c:v>
                </c:pt>
                <c:pt idx="722">
                  <c:v>3741</c:v>
                </c:pt>
                <c:pt idx="723">
                  <c:v>3772</c:v>
                </c:pt>
                <c:pt idx="724">
                  <c:v>5335</c:v>
                </c:pt>
                <c:pt idx="725">
                  <c:v>7227</c:v>
                </c:pt>
                <c:pt idx="726">
                  <c:v>4957</c:v>
                </c:pt>
                <c:pt idx="727">
                  <c:v>3014</c:v>
                </c:pt>
                <c:pt idx="728">
                  <c:v>3117</c:v>
                </c:pt>
                <c:pt idx="729">
                  <c:v>3228</c:v>
                </c:pt>
                <c:pt idx="730">
                  <c:v>3466</c:v>
                </c:pt>
                <c:pt idx="731">
                  <c:v>5377</c:v>
                </c:pt>
                <c:pt idx="732">
                  <c:v>7413</c:v>
                </c:pt>
                <c:pt idx="733">
                  <c:v>6141</c:v>
                </c:pt>
                <c:pt idx="734">
                  <c:v>3284</c:v>
                </c:pt>
                <c:pt idx="735">
                  <c:v>3573</c:v>
                </c:pt>
                <c:pt idx="736">
                  <c:v>4310</c:v>
                </c:pt>
                <c:pt idx="737">
                  <c:v>4222</c:v>
                </c:pt>
                <c:pt idx="738">
                  <c:v>7367</c:v>
                </c:pt>
                <c:pt idx="739">
                  <c:v>7672</c:v>
                </c:pt>
                <c:pt idx="740">
                  <c:v>4985</c:v>
                </c:pt>
                <c:pt idx="741">
                  <c:v>3690</c:v>
                </c:pt>
                <c:pt idx="742">
                  <c:v>3898</c:v>
                </c:pt>
                <c:pt idx="743">
                  <c:v>3795</c:v>
                </c:pt>
                <c:pt idx="744">
                  <c:v>4168</c:v>
                </c:pt>
                <c:pt idx="745">
                  <c:v>5996</c:v>
                </c:pt>
                <c:pt idx="746">
                  <c:v>8913</c:v>
                </c:pt>
                <c:pt idx="747">
                  <c:v>6493</c:v>
                </c:pt>
                <c:pt idx="748">
                  <c:v>3643</c:v>
                </c:pt>
                <c:pt idx="749">
                  <c:v>4503</c:v>
                </c:pt>
                <c:pt idx="750">
                  <c:v>4019</c:v>
                </c:pt>
                <c:pt idx="751">
                  <c:v>4183</c:v>
                </c:pt>
                <c:pt idx="752">
                  <c:v>6046</c:v>
                </c:pt>
                <c:pt idx="753">
                  <c:v>9881</c:v>
                </c:pt>
                <c:pt idx="754">
                  <c:v>6558</c:v>
                </c:pt>
                <c:pt idx="755">
                  <c:v>3742</c:v>
                </c:pt>
                <c:pt idx="756">
                  <c:v>4021</c:v>
                </c:pt>
                <c:pt idx="757">
                  <c:v>4568</c:v>
                </c:pt>
                <c:pt idx="758">
                  <c:v>4204</c:v>
                </c:pt>
                <c:pt idx="759">
                  <c:v>5667</c:v>
                </c:pt>
                <c:pt idx="760">
                  <c:v>7315</c:v>
                </c:pt>
                <c:pt idx="761">
                  <c:v>8312</c:v>
                </c:pt>
                <c:pt idx="762">
                  <c:v>5371</c:v>
                </c:pt>
                <c:pt idx="763">
                  <c:v>3568</c:v>
                </c:pt>
                <c:pt idx="764">
                  <c:v>3536</c:v>
                </c:pt>
                <c:pt idx="765">
                  <c:v>3784</c:v>
                </c:pt>
                <c:pt idx="766">
                  <c:v>5488</c:v>
                </c:pt>
                <c:pt idx="767">
                  <c:v>8488</c:v>
                </c:pt>
                <c:pt idx="768">
                  <c:v>6212</c:v>
                </c:pt>
                <c:pt idx="769">
                  <c:v>3895</c:v>
                </c:pt>
                <c:pt idx="770">
                  <c:v>4851</c:v>
                </c:pt>
                <c:pt idx="771">
                  <c:v>4887</c:v>
                </c:pt>
                <c:pt idx="772">
                  <c:v>5038</c:v>
                </c:pt>
                <c:pt idx="773">
                  <c:v>6189</c:v>
                </c:pt>
                <c:pt idx="774">
                  <c:v>8516</c:v>
                </c:pt>
                <c:pt idx="775">
                  <c:v>7490</c:v>
                </c:pt>
                <c:pt idx="776">
                  <c:v>3707</c:v>
                </c:pt>
                <c:pt idx="777">
                  <c:v>3879</c:v>
                </c:pt>
                <c:pt idx="778">
                  <c:v>4590</c:v>
                </c:pt>
                <c:pt idx="779">
                  <c:v>4387</c:v>
                </c:pt>
                <c:pt idx="780">
                  <c:v>6203</c:v>
                </c:pt>
                <c:pt idx="781">
                  <c:v>8959</c:v>
                </c:pt>
                <c:pt idx="782">
                  <c:v>6407</c:v>
                </c:pt>
                <c:pt idx="783">
                  <c:v>3666</c:v>
                </c:pt>
                <c:pt idx="784">
                  <c:v>3819</c:v>
                </c:pt>
                <c:pt idx="785">
                  <c:v>4003</c:v>
                </c:pt>
                <c:pt idx="786">
                  <c:v>4501</c:v>
                </c:pt>
                <c:pt idx="787">
                  <c:v>6375</c:v>
                </c:pt>
                <c:pt idx="788">
                  <c:v>9452</c:v>
                </c:pt>
                <c:pt idx="789">
                  <c:v>6668</c:v>
                </c:pt>
                <c:pt idx="790">
                  <c:v>4122</c:v>
                </c:pt>
                <c:pt idx="791">
                  <c:v>4007</c:v>
                </c:pt>
                <c:pt idx="792">
                  <c:v>3966</c:v>
                </c:pt>
                <c:pt idx="793">
                  <c:v>4402</c:v>
                </c:pt>
                <c:pt idx="794">
                  <c:v>5622</c:v>
                </c:pt>
                <c:pt idx="795">
                  <c:v>7720</c:v>
                </c:pt>
                <c:pt idx="796">
                  <c:v>6000</c:v>
                </c:pt>
                <c:pt idx="797">
                  <c:v>3582</c:v>
                </c:pt>
                <c:pt idx="798">
                  <c:v>3709</c:v>
                </c:pt>
                <c:pt idx="799">
                  <c:v>3865</c:v>
                </c:pt>
                <c:pt idx="800">
                  <c:v>4123</c:v>
                </c:pt>
                <c:pt idx="801">
                  <c:v>5666</c:v>
                </c:pt>
                <c:pt idx="802">
                  <c:v>8367</c:v>
                </c:pt>
                <c:pt idx="803">
                  <c:v>6206</c:v>
                </c:pt>
                <c:pt idx="804">
                  <c:v>3852</c:v>
                </c:pt>
                <c:pt idx="805">
                  <c:v>4080</c:v>
                </c:pt>
                <c:pt idx="806">
                  <c:v>4178</c:v>
                </c:pt>
                <c:pt idx="807">
                  <c:v>4540</c:v>
                </c:pt>
                <c:pt idx="808">
                  <c:v>6648</c:v>
                </c:pt>
                <c:pt idx="809">
                  <c:v>9118</c:v>
                </c:pt>
                <c:pt idx="810">
                  <c:v>8891</c:v>
                </c:pt>
                <c:pt idx="811">
                  <c:v>6079</c:v>
                </c:pt>
                <c:pt idx="812">
                  <c:v>4682</c:v>
                </c:pt>
              </c:numCache>
            </c:numRef>
          </c:val>
          <c:smooth val="0"/>
          <c:extLst>
            <c:ext xmlns:c16="http://schemas.microsoft.com/office/drawing/2014/chart" uri="{C3380CC4-5D6E-409C-BE32-E72D297353CC}">
              <c16:uniqueId val="{00000000-5EA3-40A1-8805-D76FA36953E0}"/>
            </c:ext>
          </c:extLst>
        </c:ser>
        <c:ser>
          <c:idx val="1"/>
          <c:order val="1"/>
          <c:tx>
            <c:strRef>
              <c:f>Forecasts!$C$1</c:f>
              <c:strCache>
                <c:ptCount val="1"/>
                <c:pt idx="0">
                  <c:v>Forecasts</c:v>
                </c:pt>
              </c:strCache>
            </c:strRef>
          </c:tx>
          <c:spPr>
            <a:ln w="28575" cap="rnd">
              <a:solidFill>
                <a:schemeClr val="accent2"/>
              </a:solidFill>
              <a:round/>
            </a:ln>
            <a:effectLst/>
          </c:spPr>
          <c:marker>
            <c:symbol val="none"/>
          </c:marker>
          <c:cat>
            <c:numRef>
              <c:f>Forecasts!$A$2:$A$864</c:f>
              <c:numCache>
                <c:formatCode>m/d/yyyy</c:formatCode>
                <c:ptCount val="863"/>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pt idx="805">
                  <c:v>44432</c:v>
                </c:pt>
                <c:pt idx="806">
                  <c:v>44433</c:v>
                </c:pt>
                <c:pt idx="807">
                  <c:v>44434</c:v>
                </c:pt>
                <c:pt idx="808">
                  <c:v>44435</c:v>
                </c:pt>
                <c:pt idx="809">
                  <c:v>44436</c:v>
                </c:pt>
                <c:pt idx="810">
                  <c:v>44437</c:v>
                </c:pt>
                <c:pt idx="811">
                  <c:v>44438</c:v>
                </c:pt>
                <c:pt idx="812">
                  <c:v>44439</c:v>
                </c:pt>
                <c:pt idx="813">
                  <c:v>44440</c:v>
                </c:pt>
                <c:pt idx="814">
                  <c:v>44441</c:v>
                </c:pt>
                <c:pt idx="815">
                  <c:v>44442</c:v>
                </c:pt>
                <c:pt idx="816">
                  <c:v>44443</c:v>
                </c:pt>
                <c:pt idx="817">
                  <c:v>44444</c:v>
                </c:pt>
                <c:pt idx="818">
                  <c:v>44445</c:v>
                </c:pt>
                <c:pt idx="819">
                  <c:v>44446</c:v>
                </c:pt>
                <c:pt idx="820">
                  <c:v>44447</c:v>
                </c:pt>
                <c:pt idx="821">
                  <c:v>44448</c:v>
                </c:pt>
                <c:pt idx="822">
                  <c:v>44449</c:v>
                </c:pt>
                <c:pt idx="823">
                  <c:v>44450</c:v>
                </c:pt>
                <c:pt idx="824">
                  <c:v>44451</c:v>
                </c:pt>
                <c:pt idx="825">
                  <c:v>44452</c:v>
                </c:pt>
                <c:pt idx="826">
                  <c:v>44453</c:v>
                </c:pt>
                <c:pt idx="827">
                  <c:v>44454</c:v>
                </c:pt>
                <c:pt idx="828">
                  <c:v>44455</c:v>
                </c:pt>
                <c:pt idx="829">
                  <c:v>44456</c:v>
                </c:pt>
                <c:pt idx="830">
                  <c:v>44457</c:v>
                </c:pt>
                <c:pt idx="831">
                  <c:v>44458</c:v>
                </c:pt>
                <c:pt idx="832">
                  <c:v>44459</c:v>
                </c:pt>
                <c:pt idx="833">
                  <c:v>44460</c:v>
                </c:pt>
                <c:pt idx="834">
                  <c:v>44461</c:v>
                </c:pt>
                <c:pt idx="835">
                  <c:v>44462</c:v>
                </c:pt>
                <c:pt idx="836">
                  <c:v>44463</c:v>
                </c:pt>
                <c:pt idx="837">
                  <c:v>44464</c:v>
                </c:pt>
                <c:pt idx="838">
                  <c:v>44465</c:v>
                </c:pt>
                <c:pt idx="839">
                  <c:v>44466</c:v>
                </c:pt>
                <c:pt idx="840">
                  <c:v>44467</c:v>
                </c:pt>
                <c:pt idx="841">
                  <c:v>44468</c:v>
                </c:pt>
                <c:pt idx="842">
                  <c:v>44469</c:v>
                </c:pt>
                <c:pt idx="843">
                  <c:v>44470</c:v>
                </c:pt>
                <c:pt idx="844">
                  <c:v>44471</c:v>
                </c:pt>
                <c:pt idx="845">
                  <c:v>44472</c:v>
                </c:pt>
                <c:pt idx="846">
                  <c:v>44473</c:v>
                </c:pt>
                <c:pt idx="847">
                  <c:v>44474</c:v>
                </c:pt>
                <c:pt idx="848">
                  <c:v>44475</c:v>
                </c:pt>
                <c:pt idx="849">
                  <c:v>44476</c:v>
                </c:pt>
                <c:pt idx="850">
                  <c:v>44477</c:v>
                </c:pt>
                <c:pt idx="851">
                  <c:v>44478</c:v>
                </c:pt>
                <c:pt idx="852">
                  <c:v>44479</c:v>
                </c:pt>
                <c:pt idx="853">
                  <c:v>44480</c:v>
                </c:pt>
                <c:pt idx="854">
                  <c:v>44481</c:v>
                </c:pt>
                <c:pt idx="855">
                  <c:v>44482</c:v>
                </c:pt>
                <c:pt idx="856">
                  <c:v>44483</c:v>
                </c:pt>
                <c:pt idx="857">
                  <c:v>44484</c:v>
                </c:pt>
                <c:pt idx="858">
                  <c:v>44485</c:v>
                </c:pt>
                <c:pt idx="859">
                  <c:v>44486</c:v>
                </c:pt>
                <c:pt idx="860">
                  <c:v>44487</c:v>
                </c:pt>
                <c:pt idx="861">
                  <c:v>44488</c:v>
                </c:pt>
                <c:pt idx="862">
                  <c:v>44489</c:v>
                </c:pt>
              </c:numCache>
            </c:numRef>
          </c:cat>
          <c:val>
            <c:numRef>
              <c:f>Forecasts!$C$2:$C$864</c:f>
              <c:numCache>
                <c:formatCode>#,##0</c:formatCode>
                <c:ptCount val="863"/>
                <c:pt idx="805">
                  <c:v>3363.8456382999998</c:v>
                </c:pt>
                <c:pt idx="806">
                  <c:v>3523.8505930000001</c:v>
                </c:pt>
                <c:pt idx="807">
                  <c:v>3937.5900464000001</c:v>
                </c:pt>
                <c:pt idx="808">
                  <c:v>5950.6710745</c:v>
                </c:pt>
                <c:pt idx="809">
                  <c:v>8387.6480704999994</c:v>
                </c:pt>
                <c:pt idx="810">
                  <c:v>6650.8041814999997</c:v>
                </c:pt>
                <c:pt idx="811">
                  <c:v>4590.2306239</c:v>
                </c:pt>
                <c:pt idx="812">
                  <c:v>4095.2556719999998</c:v>
                </c:pt>
                <c:pt idx="813">
                  <c:v>3808.1999891</c:v>
                </c:pt>
                <c:pt idx="814">
                  <c:v>3721.6158676</c:v>
                </c:pt>
                <c:pt idx="815">
                  <c:v>5757.0779714</c:v>
                </c:pt>
                <c:pt idx="816">
                  <c:v>8350.1345020999997</c:v>
                </c:pt>
                <c:pt idx="817">
                  <c:v>6512.5311493999998</c:v>
                </c:pt>
                <c:pt idx="818">
                  <c:v>3931.4926506000002</c:v>
                </c:pt>
                <c:pt idx="819">
                  <c:v>4348.3782290999998</c:v>
                </c:pt>
                <c:pt idx="820">
                  <c:v>4346.7206748999997</c:v>
                </c:pt>
                <c:pt idx="821">
                  <c:v>4352.3448835999998</c:v>
                </c:pt>
                <c:pt idx="822">
                  <c:v>6446.1058947000001</c:v>
                </c:pt>
                <c:pt idx="823">
                  <c:v>9281.5865322999998</c:v>
                </c:pt>
                <c:pt idx="824">
                  <c:v>7281.0060212999997</c:v>
                </c:pt>
                <c:pt idx="825">
                  <c:v>4515.4236632000002</c:v>
                </c:pt>
                <c:pt idx="826">
                  <c:v>4950.4275015000003</c:v>
                </c:pt>
                <c:pt idx="827">
                  <c:v>4737.5495842999999</c:v>
                </c:pt>
                <c:pt idx="828">
                  <c:v>4501.6301467000003</c:v>
                </c:pt>
                <c:pt idx="829">
                  <c:v>6409.5706412999998</c:v>
                </c:pt>
                <c:pt idx="830">
                  <c:v>8966.2819397000003</c:v>
                </c:pt>
                <c:pt idx="831">
                  <c:v>7105.3779277000003</c:v>
                </c:pt>
                <c:pt idx="832">
                  <c:v>4415.8828665000001</c:v>
                </c:pt>
                <c:pt idx="833">
                  <c:v>4657.8419723999996</c:v>
                </c:pt>
                <c:pt idx="834">
                  <c:v>4517.3443777000002</c:v>
                </c:pt>
                <c:pt idx="835">
                  <c:v>4426.7624949000001</c:v>
                </c:pt>
                <c:pt idx="836">
                  <c:v>6482.3094302</c:v>
                </c:pt>
                <c:pt idx="837">
                  <c:v>9390.1580651999993</c:v>
                </c:pt>
                <c:pt idx="838">
                  <c:v>7406.5821100000003</c:v>
                </c:pt>
                <c:pt idx="839">
                  <c:v>4507.3975680000003</c:v>
                </c:pt>
                <c:pt idx="840">
                  <c:v>4730.4852504</c:v>
                </c:pt>
                <c:pt idx="841">
                  <c:v>4477.4706121999998</c:v>
                </c:pt>
                <c:pt idx="842">
                  <c:v>4245.1484309999996</c:v>
                </c:pt>
                <c:pt idx="843">
                  <c:v>5808.4207641000003</c:v>
                </c:pt>
                <c:pt idx="844">
                  <c:v>8668.2289462000008</c:v>
                </c:pt>
                <c:pt idx="845">
                  <c:v>6402.9111124000001</c:v>
                </c:pt>
                <c:pt idx="846">
                  <c:v>3473.0014461000001</c:v>
                </c:pt>
                <c:pt idx="847">
                  <c:v>3799.3978952000002</c:v>
                </c:pt>
                <c:pt idx="848">
                  <c:v>3460.8778461000002</c:v>
                </c:pt>
                <c:pt idx="849">
                  <c:v>3357.1567332</c:v>
                </c:pt>
                <c:pt idx="850">
                  <c:v>4749.4433021000004</c:v>
                </c:pt>
                <c:pt idx="851">
                  <c:v>6065.0882678999997</c:v>
                </c:pt>
                <c:pt idx="852">
                  <c:v>3741.2763263000002</c:v>
                </c:pt>
                <c:pt idx="853">
                  <c:v>1216.1836538</c:v>
                </c:pt>
                <c:pt idx="854">
                  <c:v>1654.2998563000001</c:v>
                </c:pt>
                <c:pt idx="855">
                  <c:v>1988.7004692999999</c:v>
                </c:pt>
                <c:pt idx="856">
                  <c:v>2461.5745738999999</c:v>
                </c:pt>
                <c:pt idx="857">
                  <c:v>4702.307213</c:v>
                </c:pt>
                <c:pt idx="858">
                  <c:v>7367.4752878999998</c:v>
                </c:pt>
                <c:pt idx="859">
                  <c:v>5531.5174467999996</c:v>
                </c:pt>
                <c:pt idx="860">
                  <c:v>2950.3601994000001</c:v>
                </c:pt>
                <c:pt idx="861">
                  <c:v>3331.1564211</c:v>
                </c:pt>
                <c:pt idx="862">
                  <c:v>3294.0668829000001</c:v>
                </c:pt>
              </c:numCache>
            </c:numRef>
          </c:val>
          <c:smooth val="0"/>
          <c:extLst>
            <c:ext xmlns:c16="http://schemas.microsoft.com/office/drawing/2014/chart" uri="{C3380CC4-5D6E-409C-BE32-E72D297353CC}">
              <c16:uniqueId val="{00000001-5EA3-40A1-8805-D76FA36953E0}"/>
            </c:ext>
          </c:extLst>
        </c:ser>
        <c:dLbls>
          <c:showLegendKey val="0"/>
          <c:showVal val="0"/>
          <c:showCatName val="0"/>
          <c:showSerName val="0"/>
          <c:showPercent val="0"/>
          <c:showBubbleSize val="0"/>
        </c:dLbls>
        <c:smooth val="0"/>
        <c:axId val="672065839"/>
        <c:axId val="672058767"/>
      </c:lineChart>
      <c:dateAx>
        <c:axId val="6720658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58767"/>
        <c:crosses val="autoZero"/>
        <c:auto val="1"/>
        <c:lblOffset val="100"/>
        <c:baseTimeUnit val="days"/>
      </c:dateAx>
      <c:valAx>
        <c:axId val="6720587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65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KPI vs Total</a:t>
            </a:r>
            <a:r>
              <a:rPr lang="en-IN" baseline="0"/>
              <a:t> taxi app downloads</a:t>
            </a:r>
            <a:r>
              <a:rPr lang="en-IN"/>
              <a: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'KPI vs Total taxi downloads'!$B$1</c:f>
              <c:strCache>
                <c:ptCount val="1"/>
                <c:pt idx="0">
                  <c:v>KPI</c:v>
                </c:pt>
              </c:strCache>
            </c:strRef>
          </c:tx>
          <c:spPr>
            <a:ln w="28575" cap="rnd">
              <a:solidFill>
                <a:schemeClr val="accent1"/>
              </a:solidFill>
              <a:round/>
            </a:ln>
            <a:effectLst/>
          </c:spPr>
          <c:marker>
            <c:symbol val="none"/>
          </c:marker>
          <c:cat>
            <c:numRef>
              <c:f>'KPI vs Total taxi downloads'!$A$2:$A$806</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'KPI vs Total taxi downloads'!$B$2:$B$806</c:f>
              <c:numCache>
                <c:formatCode>#,##0</c:formatCode>
                <c:ptCount val="805"/>
                <c:pt idx="0">
                  <c:v>942</c:v>
                </c:pt>
                <c:pt idx="1">
                  <c:v>2346</c:v>
                </c:pt>
                <c:pt idx="2">
                  <c:v>2918</c:v>
                </c:pt>
                <c:pt idx="3">
                  <c:v>4192</c:v>
                </c:pt>
                <c:pt idx="4">
                  <c:v>5102</c:v>
                </c:pt>
                <c:pt idx="5">
                  <c:v>3205</c:v>
                </c:pt>
                <c:pt idx="6">
                  <c:v>2298</c:v>
                </c:pt>
                <c:pt idx="7">
                  <c:v>2569</c:v>
                </c:pt>
                <c:pt idx="8">
                  <c:v>2562</c:v>
                </c:pt>
                <c:pt idx="9">
                  <c:v>2652</c:v>
                </c:pt>
                <c:pt idx="10">
                  <c:v>3236</c:v>
                </c:pt>
                <c:pt idx="11">
                  <c:v>3836</c:v>
                </c:pt>
                <c:pt idx="12">
                  <c:v>2942</c:v>
                </c:pt>
                <c:pt idx="13">
                  <c:v>1819</c:v>
                </c:pt>
                <c:pt idx="14">
                  <c:v>2052</c:v>
                </c:pt>
                <c:pt idx="15">
                  <c:v>2169</c:v>
                </c:pt>
                <c:pt idx="16">
                  <c:v>2356</c:v>
                </c:pt>
                <c:pt idx="17">
                  <c:v>2863</c:v>
                </c:pt>
                <c:pt idx="18">
                  <c:v>3937</c:v>
                </c:pt>
                <c:pt idx="19">
                  <c:v>2927</c:v>
                </c:pt>
                <c:pt idx="20">
                  <c:v>1543</c:v>
                </c:pt>
                <c:pt idx="21">
                  <c:v>1451</c:v>
                </c:pt>
                <c:pt idx="22">
                  <c:v>1506</c:v>
                </c:pt>
                <c:pt idx="23">
                  <c:v>1840</c:v>
                </c:pt>
                <c:pt idx="24">
                  <c:v>2534</c:v>
                </c:pt>
                <c:pt idx="25">
                  <c:v>3548</c:v>
                </c:pt>
                <c:pt idx="26">
                  <c:v>2819</c:v>
                </c:pt>
                <c:pt idx="27">
                  <c:v>1941</c:v>
                </c:pt>
                <c:pt idx="28">
                  <c:v>2043</c:v>
                </c:pt>
                <c:pt idx="29">
                  <c:v>2090</c:v>
                </c:pt>
                <c:pt idx="30">
                  <c:v>2176</c:v>
                </c:pt>
                <c:pt idx="31">
                  <c:v>2899</c:v>
                </c:pt>
                <c:pt idx="32">
                  <c:v>4059</c:v>
                </c:pt>
                <c:pt idx="33">
                  <c:v>3339</c:v>
                </c:pt>
                <c:pt idx="34">
                  <c:v>2212</c:v>
                </c:pt>
                <c:pt idx="35">
                  <c:v>2353</c:v>
                </c:pt>
                <c:pt idx="36">
                  <c:v>2464</c:v>
                </c:pt>
                <c:pt idx="37">
                  <c:v>2453</c:v>
                </c:pt>
                <c:pt idx="38">
                  <c:v>3680</c:v>
                </c:pt>
                <c:pt idx="39">
                  <c:v>4883</c:v>
                </c:pt>
                <c:pt idx="40">
                  <c:v>3858</c:v>
                </c:pt>
                <c:pt idx="41">
                  <c:v>2468</c:v>
                </c:pt>
                <c:pt idx="42">
                  <c:v>2766</c:v>
                </c:pt>
                <c:pt idx="43">
                  <c:v>2987</c:v>
                </c:pt>
                <c:pt idx="44">
                  <c:v>3953</c:v>
                </c:pt>
                <c:pt idx="45">
                  <c:v>3977</c:v>
                </c:pt>
                <c:pt idx="46">
                  <c:v>5753</c:v>
                </c:pt>
                <c:pt idx="47">
                  <c:v>4466</c:v>
                </c:pt>
                <c:pt idx="48">
                  <c:v>2781</c:v>
                </c:pt>
                <c:pt idx="49">
                  <c:v>3240</c:v>
                </c:pt>
                <c:pt idx="50">
                  <c:v>3385</c:v>
                </c:pt>
                <c:pt idx="51">
                  <c:v>3588</c:v>
                </c:pt>
                <c:pt idx="52">
                  <c:v>4691</c:v>
                </c:pt>
                <c:pt idx="53">
                  <c:v>6176</c:v>
                </c:pt>
                <c:pt idx="54">
                  <c:v>4800</c:v>
                </c:pt>
                <c:pt idx="55">
                  <c:v>3252</c:v>
                </c:pt>
                <c:pt idx="56">
                  <c:v>3446</c:v>
                </c:pt>
                <c:pt idx="57">
                  <c:v>3678</c:v>
                </c:pt>
                <c:pt idx="58">
                  <c:v>4169</c:v>
                </c:pt>
                <c:pt idx="59">
                  <c:v>5795</c:v>
                </c:pt>
                <c:pt idx="60">
                  <c:v>7266</c:v>
                </c:pt>
                <c:pt idx="61">
                  <c:v>6022</c:v>
                </c:pt>
                <c:pt idx="62">
                  <c:v>3460</c:v>
                </c:pt>
                <c:pt idx="63">
                  <c:v>3369</c:v>
                </c:pt>
                <c:pt idx="64">
                  <c:v>3910</c:v>
                </c:pt>
                <c:pt idx="65">
                  <c:v>4264</c:v>
                </c:pt>
                <c:pt idx="66">
                  <c:v>5758</c:v>
                </c:pt>
                <c:pt idx="67">
                  <c:v>7342</c:v>
                </c:pt>
                <c:pt idx="68">
                  <c:v>5839</c:v>
                </c:pt>
                <c:pt idx="69">
                  <c:v>3338</c:v>
                </c:pt>
                <c:pt idx="70">
                  <c:v>3531</c:v>
                </c:pt>
                <c:pt idx="71">
                  <c:v>3775</c:v>
                </c:pt>
                <c:pt idx="72">
                  <c:v>4200</c:v>
                </c:pt>
                <c:pt idx="73">
                  <c:v>5628</c:v>
                </c:pt>
                <c:pt idx="74">
                  <c:v>7642</c:v>
                </c:pt>
                <c:pt idx="75">
                  <c:v>7307</c:v>
                </c:pt>
                <c:pt idx="76">
                  <c:v>5433</c:v>
                </c:pt>
                <c:pt idx="77">
                  <c:v>3800</c:v>
                </c:pt>
                <c:pt idx="78">
                  <c:v>3911</c:v>
                </c:pt>
                <c:pt idx="79">
                  <c:v>4463</c:v>
                </c:pt>
                <c:pt idx="80">
                  <c:v>6621</c:v>
                </c:pt>
                <c:pt idx="81">
                  <c:v>9401</c:v>
                </c:pt>
                <c:pt idx="82">
                  <c:v>7122</c:v>
                </c:pt>
                <c:pt idx="83">
                  <c:v>4245</c:v>
                </c:pt>
                <c:pt idx="84">
                  <c:v>4356</c:v>
                </c:pt>
                <c:pt idx="85">
                  <c:v>4652</c:v>
                </c:pt>
                <c:pt idx="86">
                  <c:v>4902</c:v>
                </c:pt>
                <c:pt idx="87">
                  <c:v>6580</c:v>
                </c:pt>
                <c:pt idx="88">
                  <c:v>10013</c:v>
                </c:pt>
                <c:pt idx="89">
                  <c:v>7258</c:v>
                </c:pt>
                <c:pt idx="90">
                  <c:v>4085</c:v>
                </c:pt>
                <c:pt idx="91">
                  <c:v>4078</c:v>
                </c:pt>
                <c:pt idx="92">
                  <c:v>4505</c:v>
                </c:pt>
                <c:pt idx="93">
                  <c:v>5258</c:v>
                </c:pt>
                <c:pt idx="94">
                  <c:v>7673</c:v>
                </c:pt>
                <c:pt idx="95">
                  <c:v>10875</c:v>
                </c:pt>
                <c:pt idx="96">
                  <c:v>8192</c:v>
                </c:pt>
                <c:pt idx="97">
                  <c:v>4354</c:v>
                </c:pt>
                <c:pt idx="98">
                  <c:v>4435</c:v>
                </c:pt>
                <c:pt idx="99">
                  <c:v>4569</c:v>
                </c:pt>
                <c:pt idx="100">
                  <c:v>4997</c:v>
                </c:pt>
                <c:pt idx="101">
                  <c:v>6960</c:v>
                </c:pt>
                <c:pt idx="102">
                  <c:v>10251</c:v>
                </c:pt>
                <c:pt idx="103">
                  <c:v>6984</c:v>
                </c:pt>
                <c:pt idx="104">
                  <c:v>3983</c:v>
                </c:pt>
                <c:pt idx="105">
                  <c:v>5222</c:v>
                </c:pt>
                <c:pt idx="106">
                  <c:v>4816</c:v>
                </c:pt>
                <c:pt idx="107">
                  <c:v>5311</c:v>
                </c:pt>
                <c:pt idx="108">
                  <c:v>7066</c:v>
                </c:pt>
                <c:pt idx="109">
                  <c:v>10406</c:v>
                </c:pt>
                <c:pt idx="110">
                  <c:v>7399</c:v>
                </c:pt>
                <c:pt idx="111">
                  <c:v>3987</c:v>
                </c:pt>
                <c:pt idx="112">
                  <c:v>5029</c:v>
                </c:pt>
                <c:pt idx="113">
                  <c:v>4642</c:v>
                </c:pt>
                <c:pt idx="114">
                  <c:v>5152</c:v>
                </c:pt>
                <c:pt idx="115">
                  <c:v>6786</c:v>
                </c:pt>
                <c:pt idx="116">
                  <c:v>10203</c:v>
                </c:pt>
                <c:pt idx="117">
                  <c:v>7245</c:v>
                </c:pt>
                <c:pt idx="118">
                  <c:v>2820</c:v>
                </c:pt>
                <c:pt idx="119">
                  <c:v>2611</c:v>
                </c:pt>
                <c:pt idx="120">
                  <c:v>2584</c:v>
                </c:pt>
                <c:pt idx="121">
                  <c:v>3113</c:v>
                </c:pt>
                <c:pt idx="122">
                  <c:v>5547</c:v>
                </c:pt>
                <c:pt idx="123">
                  <c:v>8475</c:v>
                </c:pt>
                <c:pt idx="124">
                  <c:v>5503</c:v>
                </c:pt>
                <c:pt idx="125">
                  <c:v>2815</c:v>
                </c:pt>
                <c:pt idx="126">
                  <c:v>2950</c:v>
                </c:pt>
                <c:pt idx="127">
                  <c:v>3043</c:v>
                </c:pt>
                <c:pt idx="128">
                  <c:v>3217</c:v>
                </c:pt>
                <c:pt idx="129">
                  <c:v>4816</c:v>
                </c:pt>
                <c:pt idx="130">
                  <c:v>6962</c:v>
                </c:pt>
                <c:pt idx="131">
                  <c:v>5174</c:v>
                </c:pt>
                <c:pt idx="132">
                  <c:v>2865</c:v>
                </c:pt>
                <c:pt idx="133">
                  <c:v>2776</c:v>
                </c:pt>
                <c:pt idx="134">
                  <c:v>2956</c:v>
                </c:pt>
                <c:pt idx="135">
                  <c:v>3470</c:v>
                </c:pt>
                <c:pt idx="136">
                  <c:v>4842</c:v>
                </c:pt>
                <c:pt idx="137">
                  <c:v>7545</c:v>
                </c:pt>
                <c:pt idx="138">
                  <c:v>4984</c:v>
                </c:pt>
                <c:pt idx="139">
                  <c:v>2673</c:v>
                </c:pt>
                <c:pt idx="140">
                  <c:v>2996</c:v>
                </c:pt>
                <c:pt idx="141">
                  <c:v>3445</c:v>
                </c:pt>
                <c:pt idx="142">
                  <c:v>4179</c:v>
                </c:pt>
                <c:pt idx="143">
                  <c:v>7117</c:v>
                </c:pt>
                <c:pt idx="144">
                  <c:v>10241</c:v>
                </c:pt>
                <c:pt idx="145">
                  <c:v>6811</c:v>
                </c:pt>
                <c:pt idx="146">
                  <c:v>2897</c:v>
                </c:pt>
                <c:pt idx="147">
                  <c:v>2874</c:v>
                </c:pt>
                <c:pt idx="148">
                  <c:v>2868</c:v>
                </c:pt>
                <c:pt idx="149">
                  <c:v>2967</c:v>
                </c:pt>
                <c:pt idx="150">
                  <c:v>4305</c:v>
                </c:pt>
                <c:pt idx="151">
                  <c:v>7157</c:v>
                </c:pt>
                <c:pt idx="152">
                  <c:v>5007</c:v>
                </c:pt>
                <c:pt idx="153">
                  <c:v>2345</c:v>
                </c:pt>
                <c:pt idx="154">
                  <c:v>2189</c:v>
                </c:pt>
                <c:pt idx="155">
                  <c:v>2588</c:v>
                </c:pt>
                <c:pt idx="156">
                  <c:v>2660</c:v>
                </c:pt>
                <c:pt idx="157">
                  <c:v>3895</c:v>
                </c:pt>
                <c:pt idx="158">
                  <c:v>5789</c:v>
                </c:pt>
                <c:pt idx="159">
                  <c:v>4619</c:v>
                </c:pt>
                <c:pt idx="160">
                  <c:v>2112</c:v>
                </c:pt>
                <c:pt idx="161">
                  <c:v>2056</c:v>
                </c:pt>
                <c:pt idx="162">
                  <c:v>2225</c:v>
                </c:pt>
                <c:pt idx="163">
                  <c:v>2426</c:v>
                </c:pt>
                <c:pt idx="164">
                  <c:v>3888</c:v>
                </c:pt>
                <c:pt idx="165">
                  <c:v>6084</c:v>
                </c:pt>
                <c:pt idx="166">
                  <c:v>4701</c:v>
                </c:pt>
                <c:pt idx="167">
                  <c:v>2684</c:v>
                </c:pt>
                <c:pt idx="168">
                  <c:v>3348</c:v>
                </c:pt>
                <c:pt idx="169">
                  <c:v>3274</c:v>
                </c:pt>
                <c:pt idx="170">
                  <c:v>3678</c:v>
                </c:pt>
                <c:pt idx="171">
                  <c:v>5613</c:v>
                </c:pt>
                <c:pt idx="172">
                  <c:v>8313</c:v>
                </c:pt>
                <c:pt idx="173">
                  <c:v>6437</c:v>
                </c:pt>
                <c:pt idx="174">
                  <c:v>3138</c:v>
                </c:pt>
                <c:pt idx="175">
                  <c:v>3400</c:v>
                </c:pt>
                <c:pt idx="176">
                  <c:v>3731</c:v>
                </c:pt>
                <c:pt idx="177">
                  <c:v>4162</c:v>
                </c:pt>
                <c:pt idx="178">
                  <c:v>6716</c:v>
                </c:pt>
                <c:pt idx="179">
                  <c:v>9029</c:v>
                </c:pt>
                <c:pt idx="180">
                  <c:v>7180</c:v>
                </c:pt>
                <c:pt idx="181">
                  <c:v>3362</c:v>
                </c:pt>
                <c:pt idx="182">
                  <c:v>4285</c:v>
                </c:pt>
                <c:pt idx="183">
                  <c:v>4664</c:v>
                </c:pt>
                <c:pt idx="184">
                  <c:v>6462</c:v>
                </c:pt>
                <c:pt idx="185">
                  <c:v>8742</c:v>
                </c:pt>
                <c:pt idx="186">
                  <c:v>12395</c:v>
                </c:pt>
                <c:pt idx="187">
                  <c:v>9451</c:v>
                </c:pt>
                <c:pt idx="188">
                  <c:v>4399</c:v>
                </c:pt>
                <c:pt idx="189">
                  <c:v>4708</c:v>
                </c:pt>
                <c:pt idx="190">
                  <c:v>5628</c:v>
                </c:pt>
                <c:pt idx="191">
                  <c:v>6664</c:v>
                </c:pt>
                <c:pt idx="192">
                  <c:v>9683</c:v>
                </c:pt>
                <c:pt idx="193">
                  <c:v>11505</c:v>
                </c:pt>
                <c:pt idx="194">
                  <c:v>8054</c:v>
                </c:pt>
                <c:pt idx="195">
                  <c:v>5415</c:v>
                </c:pt>
                <c:pt idx="196">
                  <c:v>6621</c:v>
                </c:pt>
                <c:pt idx="197">
                  <c:v>9784</c:v>
                </c:pt>
                <c:pt idx="198">
                  <c:v>6444</c:v>
                </c:pt>
                <c:pt idx="199">
                  <c:v>5502</c:v>
                </c:pt>
                <c:pt idx="200">
                  <c:v>6378</c:v>
                </c:pt>
                <c:pt idx="201">
                  <c:v>6172</c:v>
                </c:pt>
                <c:pt idx="202">
                  <c:v>4475</c:v>
                </c:pt>
                <c:pt idx="203">
                  <c:v>10577</c:v>
                </c:pt>
                <c:pt idx="204">
                  <c:v>8891</c:v>
                </c:pt>
                <c:pt idx="205">
                  <c:v>4363</c:v>
                </c:pt>
                <c:pt idx="206">
                  <c:v>5318</c:v>
                </c:pt>
                <c:pt idx="207">
                  <c:v>7013</c:v>
                </c:pt>
                <c:pt idx="208">
                  <c:v>5819</c:v>
                </c:pt>
                <c:pt idx="209">
                  <c:v>3557</c:v>
                </c:pt>
                <c:pt idx="210">
                  <c:v>3049</c:v>
                </c:pt>
                <c:pt idx="211">
                  <c:v>3084</c:v>
                </c:pt>
                <c:pt idx="212">
                  <c:v>3148</c:v>
                </c:pt>
                <c:pt idx="213">
                  <c:v>4198</c:v>
                </c:pt>
                <c:pt idx="214">
                  <c:v>6769</c:v>
                </c:pt>
                <c:pt idx="215">
                  <c:v>4991</c:v>
                </c:pt>
                <c:pt idx="216">
                  <c:v>2875</c:v>
                </c:pt>
                <c:pt idx="217">
                  <c:v>3017</c:v>
                </c:pt>
                <c:pt idx="218">
                  <c:v>2942</c:v>
                </c:pt>
                <c:pt idx="219">
                  <c:v>3192</c:v>
                </c:pt>
                <c:pt idx="220">
                  <c:v>4551</c:v>
                </c:pt>
                <c:pt idx="221">
                  <c:v>7193</c:v>
                </c:pt>
                <c:pt idx="222">
                  <c:v>5401</c:v>
                </c:pt>
                <c:pt idx="223">
                  <c:v>2598</c:v>
                </c:pt>
                <c:pt idx="224">
                  <c:v>2695</c:v>
                </c:pt>
                <c:pt idx="225">
                  <c:v>2852</c:v>
                </c:pt>
                <c:pt idx="226">
                  <c:v>3142</c:v>
                </c:pt>
                <c:pt idx="227">
                  <c:v>4603</c:v>
                </c:pt>
                <c:pt idx="228">
                  <c:v>7561</c:v>
                </c:pt>
                <c:pt idx="229">
                  <c:v>6027</c:v>
                </c:pt>
                <c:pt idx="230">
                  <c:v>2751</c:v>
                </c:pt>
                <c:pt idx="231">
                  <c:v>2556</c:v>
                </c:pt>
                <c:pt idx="232">
                  <c:v>2720</c:v>
                </c:pt>
                <c:pt idx="233">
                  <c:v>2839</c:v>
                </c:pt>
                <c:pt idx="234">
                  <c:v>4649</c:v>
                </c:pt>
                <c:pt idx="235">
                  <c:v>7318</c:v>
                </c:pt>
                <c:pt idx="236">
                  <c:v>5580</c:v>
                </c:pt>
                <c:pt idx="237">
                  <c:v>2560</c:v>
                </c:pt>
                <c:pt idx="238">
                  <c:v>2362</c:v>
                </c:pt>
                <c:pt idx="239">
                  <c:v>2528</c:v>
                </c:pt>
                <c:pt idx="240">
                  <c:v>2854</c:v>
                </c:pt>
                <c:pt idx="241">
                  <c:v>4118</c:v>
                </c:pt>
                <c:pt idx="242">
                  <c:v>7090</c:v>
                </c:pt>
                <c:pt idx="243">
                  <c:v>6194</c:v>
                </c:pt>
                <c:pt idx="244">
                  <c:v>2651</c:v>
                </c:pt>
                <c:pt idx="245">
                  <c:v>2472</c:v>
                </c:pt>
                <c:pt idx="246">
                  <c:v>2772</c:v>
                </c:pt>
                <c:pt idx="247">
                  <c:v>3103</c:v>
                </c:pt>
                <c:pt idx="248">
                  <c:v>5029</c:v>
                </c:pt>
                <c:pt idx="249">
                  <c:v>8469</c:v>
                </c:pt>
                <c:pt idx="250">
                  <c:v>6665</c:v>
                </c:pt>
                <c:pt idx="251">
                  <c:v>3122</c:v>
                </c:pt>
                <c:pt idx="252">
                  <c:v>3147</c:v>
                </c:pt>
                <c:pt idx="253">
                  <c:v>3116</c:v>
                </c:pt>
                <c:pt idx="254">
                  <c:v>3621</c:v>
                </c:pt>
                <c:pt idx="255">
                  <c:v>4864</c:v>
                </c:pt>
                <c:pt idx="256">
                  <c:v>8117</c:v>
                </c:pt>
                <c:pt idx="257">
                  <c:v>6108</c:v>
                </c:pt>
                <c:pt idx="258">
                  <c:v>2840</c:v>
                </c:pt>
                <c:pt idx="259">
                  <c:v>2816</c:v>
                </c:pt>
                <c:pt idx="260">
                  <c:v>3046</c:v>
                </c:pt>
                <c:pt idx="261">
                  <c:v>3493</c:v>
                </c:pt>
                <c:pt idx="262">
                  <c:v>5289</c:v>
                </c:pt>
                <c:pt idx="263">
                  <c:v>8745</c:v>
                </c:pt>
                <c:pt idx="264">
                  <c:v>6277</c:v>
                </c:pt>
                <c:pt idx="265">
                  <c:v>2862</c:v>
                </c:pt>
                <c:pt idx="266">
                  <c:v>2761</c:v>
                </c:pt>
                <c:pt idx="267">
                  <c:v>3310</c:v>
                </c:pt>
                <c:pt idx="268">
                  <c:v>3927</c:v>
                </c:pt>
                <c:pt idx="269">
                  <c:v>5154</c:v>
                </c:pt>
                <c:pt idx="270">
                  <c:v>8159</c:v>
                </c:pt>
                <c:pt idx="271">
                  <c:v>6108</c:v>
                </c:pt>
                <c:pt idx="272">
                  <c:v>3176</c:v>
                </c:pt>
                <c:pt idx="273">
                  <c:v>2793</c:v>
                </c:pt>
                <c:pt idx="274">
                  <c:v>2851</c:v>
                </c:pt>
                <c:pt idx="275">
                  <c:v>2944</c:v>
                </c:pt>
                <c:pt idx="276">
                  <c:v>4201</c:v>
                </c:pt>
                <c:pt idx="277">
                  <c:v>6382</c:v>
                </c:pt>
                <c:pt idx="278">
                  <c:v>4581</c:v>
                </c:pt>
                <c:pt idx="279">
                  <c:v>2770</c:v>
                </c:pt>
                <c:pt idx="280">
                  <c:v>2261</c:v>
                </c:pt>
                <c:pt idx="281">
                  <c:v>2164</c:v>
                </c:pt>
                <c:pt idx="282">
                  <c:v>2330</c:v>
                </c:pt>
                <c:pt idx="283">
                  <c:v>2368</c:v>
                </c:pt>
                <c:pt idx="284">
                  <c:v>1931</c:v>
                </c:pt>
                <c:pt idx="285">
                  <c:v>1395</c:v>
                </c:pt>
                <c:pt idx="286">
                  <c:v>1223</c:v>
                </c:pt>
                <c:pt idx="287">
                  <c:v>908</c:v>
                </c:pt>
                <c:pt idx="288">
                  <c:v>718</c:v>
                </c:pt>
                <c:pt idx="289">
                  <c:v>630</c:v>
                </c:pt>
                <c:pt idx="290">
                  <c:v>780</c:v>
                </c:pt>
                <c:pt idx="291">
                  <c:v>712</c:v>
                </c:pt>
                <c:pt idx="292">
                  <c:v>574</c:v>
                </c:pt>
                <c:pt idx="293">
                  <c:v>555</c:v>
                </c:pt>
                <c:pt idx="294">
                  <c:v>469</c:v>
                </c:pt>
                <c:pt idx="295">
                  <c:v>424</c:v>
                </c:pt>
                <c:pt idx="296">
                  <c:v>408</c:v>
                </c:pt>
                <c:pt idx="297">
                  <c:v>469</c:v>
                </c:pt>
                <c:pt idx="298">
                  <c:v>467</c:v>
                </c:pt>
                <c:pt idx="299">
                  <c:v>418</c:v>
                </c:pt>
                <c:pt idx="300">
                  <c:v>389</c:v>
                </c:pt>
                <c:pt idx="301">
                  <c:v>350</c:v>
                </c:pt>
                <c:pt idx="302">
                  <c:v>309</c:v>
                </c:pt>
                <c:pt idx="303">
                  <c:v>379</c:v>
                </c:pt>
                <c:pt idx="304">
                  <c:v>383</c:v>
                </c:pt>
                <c:pt idx="305">
                  <c:v>355</c:v>
                </c:pt>
                <c:pt idx="306">
                  <c:v>325</c:v>
                </c:pt>
                <c:pt idx="307">
                  <c:v>322</c:v>
                </c:pt>
                <c:pt idx="308">
                  <c:v>299</c:v>
                </c:pt>
                <c:pt idx="309">
                  <c:v>301</c:v>
                </c:pt>
                <c:pt idx="310">
                  <c:v>316</c:v>
                </c:pt>
                <c:pt idx="311">
                  <c:v>404</c:v>
                </c:pt>
                <c:pt idx="312">
                  <c:v>352</c:v>
                </c:pt>
                <c:pt idx="313">
                  <c:v>334</c:v>
                </c:pt>
                <c:pt idx="314">
                  <c:v>328</c:v>
                </c:pt>
                <c:pt idx="315">
                  <c:v>299</c:v>
                </c:pt>
                <c:pt idx="316">
                  <c:v>294</c:v>
                </c:pt>
                <c:pt idx="317">
                  <c:v>343</c:v>
                </c:pt>
                <c:pt idx="318">
                  <c:v>377</c:v>
                </c:pt>
                <c:pt idx="319">
                  <c:v>369</c:v>
                </c:pt>
                <c:pt idx="320">
                  <c:v>286</c:v>
                </c:pt>
                <c:pt idx="321">
                  <c:v>309</c:v>
                </c:pt>
                <c:pt idx="322">
                  <c:v>283</c:v>
                </c:pt>
                <c:pt idx="323">
                  <c:v>286</c:v>
                </c:pt>
                <c:pt idx="324">
                  <c:v>290</c:v>
                </c:pt>
                <c:pt idx="325">
                  <c:v>381</c:v>
                </c:pt>
                <c:pt idx="326">
                  <c:v>415</c:v>
                </c:pt>
                <c:pt idx="327">
                  <c:v>315</c:v>
                </c:pt>
                <c:pt idx="328">
                  <c:v>255</c:v>
                </c:pt>
                <c:pt idx="329">
                  <c:v>251</c:v>
                </c:pt>
                <c:pt idx="330">
                  <c:v>345</c:v>
                </c:pt>
                <c:pt idx="331">
                  <c:v>414</c:v>
                </c:pt>
                <c:pt idx="332">
                  <c:v>437</c:v>
                </c:pt>
                <c:pt idx="333">
                  <c:v>498</c:v>
                </c:pt>
                <c:pt idx="334">
                  <c:v>395</c:v>
                </c:pt>
                <c:pt idx="335">
                  <c:v>343</c:v>
                </c:pt>
                <c:pt idx="336">
                  <c:v>344</c:v>
                </c:pt>
                <c:pt idx="337">
                  <c:v>342</c:v>
                </c:pt>
                <c:pt idx="338">
                  <c:v>353</c:v>
                </c:pt>
                <c:pt idx="339">
                  <c:v>454</c:v>
                </c:pt>
                <c:pt idx="340">
                  <c:v>504</c:v>
                </c:pt>
                <c:pt idx="341">
                  <c:v>432</c:v>
                </c:pt>
                <c:pt idx="342">
                  <c:v>324</c:v>
                </c:pt>
                <c:pt idx="343">
                  <c:v>395</c:v>
                </c:pt>
                <c:pt idx="344">
                  <c:v>397</c:v>
                </c:pt>
                <c:pt idx="345">
                  <c:v>384</c:v>
                </c:pt>
                <c:pt idx="346">
                  <c:v>450</c:v>
                </c:pt>
                <c:pt idx="347">
                  <c:v>545</c:v>
                </c:pt>
                <c:pt idx="348">
                  <c:v>617</c:v>
                </c:pt>
                <c:pt idx="349">
                  <c:v>543</c:v>
                </c:pt>
                <c:pt idx="350">
                  <c:v>449</c:v>
                </c:pt>
                <c:pt idx="351">
                  <c:v>438</c:v>
                </c:pt>
                <c:pt idx="352">
                  <c:v>463</c:v>
                </c:pt>
                <c:pt idx="353">
                  <c:v>643</c:v>
                </c:pt>
                <c:pt idx="354">
                  <c:v>866</c:v>
                </c:pt>
                <c:pt idx="355">
                  <c:v>602</c:v>
                </c:pt>
                <c:pt idx="356">
                  <c:v>493</c:v>
                </c:pt>
                <c:pt idx="357">
                  <c:v>765</c:v>
                </c:pt>
                <c:pt idx="358">
                  <c:v>670</c:v>
                </c:pt>
                <c:pt idx="359">
                  <c:v>655</c:v>
                </c:pt>
                <c:pt idx="360">
                  <c:v>911</c:v>
                </c:pt>
                <c:pt idx="361">
                  <c:v>1197</c:v>
                </c:pt>
                <c:pt idx="362">
                  <c:v>899</c:v>
                </c:pt>
                <c:pt idx="363">
                  <c:v>664</c:v>
                </c:pt>
                <c:pt idx="364">
                  <c:v>684</c:v>
                </c:pt>
                <c:pt idx="365">
                  <c:v>652</c:v>
                </c:pt>
                <c:pt idx="366">
                  <c:v>638</c:v>
                </c:pt>
                <c:pt idx="367">
                  <c:v>850</c:v>
                </c:pt>
                <c:pt idx="368">
                  <c:v>1405</c:v>
                </c:pt>
                <c:pt idx="369">
                  <c:v>1096</c:v>
                </c:pt>
                <c:pt idx="370">
                  <c:v>725</c:v>
                </c:pt>
                <c:pt idx="371">
                  <c:v>738</c:v>
                </c:pt>
                <c:pt idx="372">
                  <c:v>799</c:v>
                </c:pt>
                <c:pt idx="373">
                  <c:v>871</c:v>
                </c:pt>
                <c:pt idx="374">
                  <c:v>1119</c:v>
                </c:pt>
                <c:pt idx="375">
                  <c:v>1710</c:v>
                </c:pt>
                <c:pt idx="376">
                  <c:v>1233</c:v>
                </c:pt>
                <c:pt idx="377">
                  <c:v>810</c:v>
                </c:pt>
                <c:pt idx="378">
                  <c:v>988</c:v>
                </c:pt>
                <c:pt idx="379">
                  <c:v>1140</c:v>
                </c:pt>
                <c:pt idx="380">
                  <c:v>1305</c:v>
                </c:pt>
                <c:pt idx="381">
                  <c:v>1678</c:v>
                </c:pt>
                <c:pt idx="382">
                  <c:v>1904</c:v>
                </c:pt>
                <c:pt idx="383">
                  <c:v>1478</c:v>
                </c:pt>
                <c:pt idx="384">
                  <c:v>936</c:v>
                </c:pt>
                <c:pt idx="385">
                  <c:v>932</c:v>
                </c:pt>
                <c:pt idx="386">
                  <c:v>1063</c:v>
                </c:pt>
                <c:pt idx="387">
                  <c:v>1016</c:v>
                </c:pt>
                <c:pt idx="388">
                  <c:v>1453</c:v>
                </c:pt>
                <c:pt idx="389">
                  <c:v>2340</c:v>
                </c:pt>
                <c:pt idx="390">
                  <c:v>1932</c:v>
                </c:pt>
                <c:pt idx="391">
                  <c:v>1081</c:v>
                </c:pt>
                <c:pt idx="392">
                  <c:v>1177</c:v>
                </c:pt>
                <c:pt idx="393">
                  <c:v>1330</c:v>
                </c:pt>
                <c:pt idx="394">
                  <c:v>1389</c:v>
                </c:pt>
                <c:pt idx="395">
                  <c:v>1999</c:v>
                </c:pt>
                <c:pt idx="396">
                  <c:v>3062</c:v>
                </c:pt>
                <c:pt idx="397">
                  <c:v>2197</c:v>
                </c:pt>
                <c:pt idx="398">
                  <c:v>1210</c:v>
                </c:pt>
                <c:pt idx="399">
                  <c:v>1234</c:v>
                </c:pt>
                <c:pt idx="400">
                  <c:v>1297</c:v>
                </c:pt>
                <c:pt idx="401">
                  <c:v>1572</c:v>
                </c:pt>
                <c:pt idx="402">
                  <c:v>2381</c:v>
                </c:pt>
                <c:pt idx="403">
                  <c:v>3555</c:v>
                </c:pt>
                <c:pt idx="404">
                  <c:v>2311</c:v>
                </c:pt>
                <c:pt idx="405">
                  <c:v>1457</c:v>
                </c:pt>
                <c:pt idx="406">
                  <c:v>1424</c:v>
                </c:pt>
                <c:pt idx="407">
                  <c:v>1641</c:v>
                </c:pt>
                <c:pt idx="408">
                  <c:v>1828</c:v>
                </c:pt>
                <c:pt idx="409">
                  <c:v>2612</c:v>
                </c:pt>
                <c:pt idx="410">
                  <c:v>4120</c:v>
                </c:pt>
                <c:pt idx="411">
                  <c:v>2849</c:v>
                </c:pt>
                <c:pt idx="412">
                  <c:v>1691</c:v>
                </c:pt>
                <c:pt idx="413">
                  <c:v>1733</c:v>
                </c:pt>
                <c:pt idx="414">
                  <c:v>1728</c:v>
                </c:pt>
                <c:pt idx="415">
                  <c:v>2136</c:v>
                </c:pt>
                <c:pt idx="416">
                  <c:v>4358</c:v>
                </c:pt>
                <c:pt idx="417">
                  <c:v>5286</c:v>
                </c:pt>
                <c:pt idx="418">
                  <c:v>3380</c:v>
                </c:pt>
                <c:pt idx="419">
                  <c:v>1899</c:v>
                </c:pt>
                <c:pt idx="420">
                  <c:v>1989</c:v>
                </c:pt>
                <c:pt idx="421">
                  <c:v>2306</c:v>
                </c:pt>
                <c:pt idx="422">
                  <c:v>2317</c:v>
                </c:pt>
                <c:pt idx="423">
                  <c:v>3600</c:v>
                </c:pt>
                <c:pt idx="424">
                  <c:v>5219</c:v>
                </c:pt>
                <c:pt idx="425">
                  <c:v>3645</c:v>
                </c:pt>
                <c:pt idx="426">
                  <c:v>2346</c:v>
                </c:pt>
                <c:pt idx="427">
                  <c:v>2370</c:v>
                </c:pt>
                <c:pt idx="428">
                  <c:v>2566</c:v>
                </c:pt>
                <c:pt idx="429">
                  <c:v>2447</c:v>
                </c:pt>
                <c:pt idx="430">
                  <c:v>3344</c:v>
                </c:pt>
                <c:pt idx="431">
                  <c:v>5263</c:v>
                </c:pt>
                <c:pt idx="432">
                  <c:v>3553</c:v>
                </c:pt>
                <c:pt idx="433">
                  <c:v>2276</c:v>
                </c:pt>
                <c:pt idx="434">
                  <c:v>2128</c:v>
                </c:pt>
                <c:pt idx="435">
                  <c:v>2789</c:v>
                </c:pt>
                <c:pt idx="436">
                  <c:v>2604</c:v>
                </c:pt>
                <c:pt idx="437">
                  <c:v>3576</c:v>
                </c:pt>
                <c:pt idx="438">
                  <c:v>5449</c:v>
                </c:pt>
                <c:pt idx="439">
                  <c:v>3847</c:v>
                </c:pt>
                <c:pt idx="440">
                  <c:v>2708</c:v>
                </c:pt>
                <c:pt idx="441">
                  <c:v>2924</c:v>
                </c:pt>
                <c:pt idx="442">
                  <c:v>3188</c:v>
                </c:pt>
                <c:pt idx="443">
                  <c:v>3529</c:v>
                </c:pt>
                <c:pt idx="444">
                  <c:v>4788</c:v>
                </c:pt>
                <c:pt idx="445">
                  <c:v>6990</c:v>
                </c:pt>
                <c:pt idx="446">
                  <c:v>6242</c:v>
                </c:pt>
                <c:pt idx="447">
                  <c:v>4381</c:v>
                </c:pt>
                <c:pt idx="448">
                  <c:v>2859</c:v>
                </c:pt>
                <c:pt idx="449">
                  <c:v>2893</c:v>
                </c:pt>
                <c:pt idx="450">
                  <c:v>3157</c:v>
                </c:pt>
                <c:pt idx="451">
                  <c:v>4393</c:v>
                </c:pt>
                <c:pt idx="452">
                  <c:v>6611</c:v>
                </c:pt>
                <c:pt idx="453">
                  <c:v>4441</c:v>
                </c:pt>
                <c:pt idx="454">
                  <c:v>2584</c:v>
                </c:pt>
                <c:pt idx="455">
                  <c:v>2772</c:v>
                </c:pt>
                <c:pt idx="456">
                  <c:v>2871</c:v>
                </c:pt>
                <c:pt idx="457">
                  <c:v>2976</c:v>
                </c:pt>
                <c:pt idx="458">
                  <c:v>4773</c:v>
                </c:pt>
                <c:pt idx="459">
                  <c:v>7709</c:v>
                </c:pt>
                <c:pt idx="460">
                  <c:v>5470</c:v>
                </c:pt>
                <c:pt idx="461">
                  <c:v>2571</c:v>
                </c:pt>
                <c:pt idx="462">
                  <c:v>2522</c:v>
                </c:pt>
                <c:pt idx="463">
                  <c:v>2628</c:v>
                </c:pt>
                <c:pt idx="464">
                  <c:v>2858</c:v>
                </c:pt>
                <c:pt idx="465">
                  <c:v>4322</c:v>
                </c:pt>
                <c:pt idx="466">
                  <c:v>6645</c:v>
                </c:pt>
                <c:pt idx="467">
                  <c:v>4430</c:v>
                </c:pt>
                <c:pt idx="468">
                  <c:v>2551</c:v>
                </c:pt>
                <c:pt idx="469">
                  <c:v>3092</c:v>
                </c:pt>
                <c:pt idx="470">
                  <c:v>3573</c:v>
                </c:pt>
                <c:pt idx="471">
                  <c:v>3659</c:v>
                </c:pt>
                <c:pt idx="472">
                  <c:v>5595</c:v>
                </c:pt>
                <c:pt idx="473">
                  <c:v>8318</c:v>
                </c:pt>
                <c:pt idx="474">
                  <c:v>5401</c:v>
                </c:pt>
                <c:pt idx="475">
                  <c:v>3537</c:v>
                </c:pt>
                <c:pt idx="476">
                  <c:v>3539</c:v>
                </c:pt>
                <c:pt idx="477">
                  <c:v>4169</c:v>
                </c:pt>
                <c:pt idx="478">
                  <c:v>4029</c:v>
                </c:pt>
                <c:pt idx="479">
                  <c:v>7258</c:v>
                </c:pt>
                <c:pt idx="480">
                  <c:v>8808</c:v>
                </c:pt>
                <c:pt idx="481">
                  <c:v>6692</c:v>
                </c:pt>
                <c:pt idx="482">
                  <c:v>3431</c:v>
                </c:pt>
                <c:pt idx="483">
                  <c:v>3436</c:v>
                </c:pt>
                <c:pt idx="484">
                  <c:v>3744</c:v>
                </c:pt>
                <c:pt idx="485">
                  <c:v>3819</c:v>
                </c:pt>
                <c:pt idx="486">
                  <c:v>5776</c:v>
                </c:pt>
                <c:pt idx="487">
                  <c:v>8658</c:v>
                </c:pt>
                <c:pt idx="488">
                  <c:v>5843</c:v>
                </c:pt>
                <c:pt idx="489">
                  <c:v>3642</c:v>
                </c:pt>
                <c:pt idx="490">
                  <c:v>3706</c:v>
                </c:pt>
                <c:pt idx="491">
                  <c:v>3677</c:v>
                </c:pt>
                <c:pt idx="492">
                  <c:v>3892</c:v>
                </c:pt>
                <c:pt idx="493">
                  <c:v>6175</c:v>
                </c:pt>
                <c:pt idx="494">
                  <c:v>6808</c:v>
                </c:pt>
                <c:pt idx="495">
                  <c:v>4456</c:v>
                </c:pt>
                <c:pt idx="496">
                  <c:v>2733</c:v>
                </c:pt>
                <c:pt idx="497">
                  <c:v>2771</c:v>
                </c:pt>
                <c:pt idx="498">
                  <c:v>3042</c:v>
                </c:pt>
                <c:pt idx="499">
                  <c:v>2680</c:v>
                </c:pt>
                <c:pt idx="500">
                  <c:v>3957</c:v>
                </c:pt>
                <c:pt idx="501">
                  <c:v>5657</c:v>
                </c:pt>
                <c:pt idx="502">
                  <c:v>3758</c:v>
                </c:pt>
                <c:pt idx="503">
                  <c:v>2875</c:v>
                </c:pt>
                <c:pt idx="504">
                  <c:v>2544</c:v>
                </c:pt>
                <c:pt idx="505">
                  <c:v>2781</c:v>
                </c:pt>
                <c:pt idx="506">
                  <c:v>2913</c:v>
                </c:pt>
                <c:pt idx="507">
                  <c:v>3884</c:v>
                </c:pt>
                <c:pt idx="508">
                  <c:v>5782</c:v>
                </c:pt>
                <c:pt idx="509">
                  <c:v>4245</c:v>
                </c:pt>
                <c:pt idx="510">
                  <c:v>2439</c:v>
                </c:pt>
                <c:pt idx="511">
                  <c:v>2651</c:v>
                </c:pt>
                <c:pt idx="512">
                  <c:v>3029</c:v>
                </c:pt>
                <c:pt idx="513">
                  <c:v>1637</c:v>
                </c:pt>
                <c:pt idx="514">
                  <c:v>1422</c:v>
                </c:pt>
                <c:pt idx="515">
                  <c:v>1572</c:v>
                </c:pt>
                <c:pt idx="516">
                  <c:v>1287</c:v>
                </c:pt>
                <c:pt idx="517">
                  <c:v>1141</c:v>
                </c:pt>
                <c:pt idx="518">
                  <c:v>1375</c:v>
                </c:pt>
                <c:pt idx="519">
                  <c:v>1046</c:v>
                </c:pt>
                <c:pt idx="520">
                  <c:v>1099</c:v>
                </c:pt>
                <c:pt idx="521">
                  <c:v>1345</c:v>
                </c:pt>
                <c:pt idx="522">
                  <c:v>1686</c:v>
                </c:pt>
                <c:pt idx="523">
                  <c:v>1143</c:v>
                </c:pt>
                <c:pt idx="524">
                  <c:v>860</c:v>
                </c:pt>
                <c:pt idx="525">
                  <c:v>709</c:v>
                </c:pt>
                <c:pt idx="526">
                  <c:v>710</c:v>
                </c:pt>
                <c:pt idx="527">
                  <c:v>741</c:v>
                </c:pt>
                <c:pt idx="528">
                  <c:v>1012</c:v>
                </c:pt>
                <c:pt idx="529">
                  <c:v>1181</c:v>
                </c:pt>
                <c:pt idx="530">
                  <c:v>963</c:v>
                </c:pt>
                <c:pt idx="531">
                  <c:v>769</c:v>
                </c:pt>
                <c:pt idx="532">
                  <c:v>683</c:v>
                </c:pt>
                <c:pt idx="533">
                  <c:v>656</c:v>
                </c:pt>
                <c:pt idx="534">
                  <c:v>794</c:v>
                </c:pt>
                <c:pt idx="535">
                  <c:v>1061</c:v>
                </c:pt>
                <c:pt idx="536">
                  <c:v>1246</c:v>
                </c:pt>
                <c:pt idx="537">
                  <c:v>960</c:v>
                </c:pt>
                <c:pt idx="538">
                  <c:v>785</c:v>
                </c:pt>
                <c:pt idx="539">
                  <c:v>806</c:v>
                </c:pt>
                <c:pt idx="540">
                  <c:v>1143</c:v>
                </c:pt>
                <c:pt idx="541">
                  <c:v>1562</c:v>
                </c:pt>
                <c:pt idx="542">
                  <c:v>2140</c:v>
                </c:pt>
                <c:pt idx="543">
                  <c:v>2918</c:v>
                </c:pt>
                <c:pt idx="544">
                  <c:v>2164</c:v>
                </c:pt>
                <c:pt idx="545">
                  <c:v>1372</c:v>
                </c:pt>
                <c:pt idx="546">
                  <c:v>1453</c:v>
                </c:pt>
                <c:pt idx="547">
                  <c:v>1599</c:v>
                </c:pt>
                <c:pt idx="548">
                  <c:v>1837</c:v>
                </c:pt>
                <c:pt idx="549">
                  <c:v>2992</c:v>
                </c:pt>
                <c:pt idx="550">
                  <c:v>3640</c:v>
                </c:pt>
                <c:pt idx="551">
                  <c:v>2760</c:v>
                </c:pt>
                <c:pt idx="552">
                  <c:v>1800</c:v>
                </c:pt>
                <c:pt idx="553">
                  <c:v>1817</c:v>
                </c:pt>
                <c:pt idx="554">
                  <c:v>1438</c:v>
                </c:pt>
                <c:pt idx="555">
                  <c:v>1340</c:v>
                </c:pt>
                <c:pt idx="556">
                  <c:v>1746</c:v>
                </c:pt>
                <c:pt idx="557">
                  <c:v>1985</c:v>
                </c:pt>
                <c:pt idx="558">
                  <c:v>1398</c:v>
                </c:pt>
                <c:pt idx="559">
                  <c:v>1220</c:v>
                </c:pt>
                <c:pt idx="560">
                  <c:v>1205</c:v>
                </c:pt>
                <c:pt idx="561">
                  <c:v>1299</c:v>
                </c:pt>
                <c:pt idx="562">
                  <c:v>1772</c:v>
                </c:pt>
                <c:pt idx="563">
                  <c:v>3476</c:v>
                </c:pt>
                <c:pt idx="564">
                  <c:v>1646</c:v>
                </c:pt>
                <c:pt idx="565">
                  <c:v>1232</c:v>
                </c:pt>
                <c:pt idx="566">
                  <c:v>983</c:v>
                </c:pt>
                <c:pt idx="567">
                  <c:v>1048</c:v>
                </c:pt>
                <c:pt idx="568">
                  <c:v>1045</c:v>
                </c:pt>
                <c:pt idx="569">
                  <c:v>1948</c:v>
                </c:pt>
                <c:pt idx="570">
                  <c:v>1936</c:v>
                </c:pt>
                <c:pt idx="571">
                  <c:v>1015</c:v>
                </c:pt>
                <c:pt idx="572">
                  <c:v>1039</c:v>
                </c:pt>
                <c:pt idx="573">
                  <c:v>922</c:v>
                </c:pt>
                <c:pt idx="574">
                  <c:v>838</c:v>
                </c:pt>
                <c:pt idx="575">
                  <c:v>786</c:v>
                </c:pt>
                <c:pt idx="576">
                  <c:v>814</c:v>
                </c:pt>
                <c:pt idx="577">
                  <c:v>993</c:v>
                </c:pt>
                <c:pt idx="578">
                  <c:v>1152</c:v>
                </c:pt>
                <c:pt idx="579">
                  <c:v>972</c:v>
                </c:pt>
                <c:pt idx="580">
                  <c:v>727</c:v>
                </c:pt>
                <c:pt idx="581">
                  <c:v>642</c:v>
                </c:pt>
                <c:pt idx="582">
                  <c:v>711</c:v>
                </c:pt>
                <c:pt idx="583">
                  <c:v>756</c:v>
                </c:pt>
                <c:pt idx="584">
                  <c:v>847</c:v>
                </c:pt>
                <c:pt idx="585">
                  <c:v>901</c:v>
                </c:pt>
                <c:pt idx="586">
                  <c:v>809</c:v>
                </c:pt>
                <c:pt idx="587">
                  <c:v>677</c:v>
                </c:pt>
                <c:pt idx="588">
                  <c:v>610</c:v>
                </c:pt>
                <c:pt idx="589">
                  <c:v>598</c:v>
                </c:pt>
                <c:pt idx="590">
                  <c:v>579</c:v>
                </c:pt>
                <c:pt idx="591">
                  <c:v>764</c:v>
                </c:pt>
                <c:pt idx="592">
                  <c:v>902</c:v>
                </c:pt>
                <c:pt idx="593">
                  <c:v>906</c:v>
                </c:pt>
                <c:pt idx="594">
                  <c:v>716</c:v>
                </c:pt>
                <c:pt idx="595">
                  <c:v>633</c:v>
                </c:pt>
                <c:pt idx="596">
                  <c:v>632</c:v>
                </c:pt>
                <c:pt idx="597">
                  <c:v>688</c:v>
                </c:pt>
                <c:pt idx="598">
                  <c:v>888</c:v>
                </c:pt>
                <c:pt idx="599">
                  <c:v>1128</c:v>
                </c:pt>
                <c:pt idx="600">
                  <c:v>865</c:v>
                </c:pt>
                <c:pt idx="601">
                  <c:v>687</c:v>
                </c:pt>
                <c:pt idx="602">
                  <c:v>686</c:v>
                </c:pt>
                <c:pt idx="603">
                  <c:v>810</c:v>
                </c:pt>
                <c:pt idx="604">
                  <c:v>921</c:v>
                </c:pt>
                <c:pt idx="605">
                  <c:v>1057</c:v>
                </c:pt>
                <c:pt idx="606">
                  <c:v>1421</c:v>
                </c:pt>
                <c:pt idx="607">
                  <c:v>1256</c:v>
                </c:pt>
                <c:pt idx="608">
                  <c:v>2017</c:v>
                </c:pt>
                <c:pt idx="609">
                  <c:v>1149</c:v>
                </c:pt>
                <c:pt idx="610">
                  <c:v>1150</c:v>
                </c:pt>
                <c:pt idx="611">
                  <c:v>1016</c:v>
                </c:pt>
                <c:pt idx="612">
                  <c:v>1300</c:v>
                </c:pt>
                <c:pt idx="613">
                  <c:v>1586</c:v>
                </c:pt>
                <c:pt idx="614">
                  <c:v>1374</c:v>
                </c:pt>
                <c:pt idx="615">
                  <c:v>1080</c:v>
                </c:pt>
                <c:pt idx="616">
                  <c:v>1020</c:v>
                </c:pt>
                <c:pt idx="617">
                  <c:v>1077</c:v>
                </c:pt>
                <c:pt idx="618">
                  <c:v>1004</c:v>
                </c:pt>
                <c:pt idx="619">
                  <c:v>1245</c:v>
                </c:pt>
                <c:pt idx="620">
                  <c:v>1521</c:v>
                </c:pt>
                <c:pt idx="621">
                  <c:v>1142</c:v>
                </c:pt>
                <c:pt idx="622">
                  <c:v>970</c:v>
                </c:pt>
                <c:pt idx="623">
                  <c:v>936</c:v>
                </c:pt>
                <c:pt idx="624">
                  <c:v>925</c:v>
                </c:pt>
                <c:pt idx="625">
                  <c:v>873</c:v>
                </c:pt>
                <c:pt idx="626">
                  <c:v>1302</c:v>
                </c:pt>
                <c:pt idx="627">
                  <c:v>1545</c:v>
                </c:pt>
                <c:pt idx="628">
                  <c:v>1226</c:v>
                </c:pt>
                <c:pt idx="629">
                  <c:v>1054</c:v>
                </c:pt>
                <c:pt idx="630">
                  <c:v>926</c:v>
                </c:pt>
                <c:pt idx="631">
                  <c:v>1129</c:v>
                </c:pt>
                <c:pt idx="632">
                  <c:v>1027</c:v>
                </c:pt>
                <c:pt idx="633">
                  <c:v>1520</c:v>
                </c:pt>
                <c:pt idx="634">
                  <c:v>1634</c:v>
                </c:pt>
                <c:pt idx="635">
                  <c:v>1290</c:v>
                </c:pt>
                <c:pt idx="636">
                  <c:v>985</c:v>
                </c:pt>
                <c:pt idx="637">
                  <c:v>1010</c:v>
                </c:pt>
                <c:pt idx="638">
                  <c:v>1103</c:v>
                </c:pt>
                <c:pt idx="639">
                  <c:v>1004</c:v>
                </c:pt>
                <c:pt idx="640">
                  <c:v>1425</c:v>
                </c:pt>
                <c:pt idx="641">
                  <c:v>1750</c:v>
                </c:pt>
                <c:pt idx="642">
                  <c:v>1472</c:v>
                </c:pt>
                <c:pt idx="643">
                  <c:v>1054</c:v>
                </c:pt>
                <c:pt idx="644">
                  <c:v>1022</c:v>
                </c:pt>
                <c:pt idx="645">
                  <c:v>1242</c:v>
                </c:pt>
                <c:pt idx="646">
                  <c:v>1171</c:v>
                </c:pt>
                <c:pt idx="647">
                  <c:v>1631</c:v>
                </c:pt>
                <c:pt idx="648">
                  <c:v>2005</c:v>
                </c:pt>
                <c:pt idx="649">
                  <c:v>1622</c:v>
                </c:pt>
                <c:pt idx="650">
                  <c:v>2051</c:v>
                </c:pt>
                <c:pt idx="651">
                  <c:v>1238</c:v>
                </c:pt>
                <c:pt idx="652">
                  <c:v>1174</c:v>
                </c:pt>
                <c:pt idx="653">
                  <c:v>1274</c:v>
                </c:pt>
                <c:pt idx="654">
                  <c:v>1737</c:v>
                </c:pt>
                <c:pt idx="655">
                  <c:v>2131</c:v>
                </c:pt>
                <c:pt idx="656">
                  <c:v>1719</c:v>
                </c:pt>
                <c:pt idx="657">
                  <c:v>1322</c:v>
                </c:pt>
                <c:pt idx="658">
                  <c:v>1799</c:v>
                </c:pt>
                <c:pt idx="659">
                  <c:v>2125</c:v>
                </c:pt>
                <c:pt idx="660">
                  <c:v>2545</c:v>
                </c:pt>
                <c:pt idx="661">
                  <c:v>2788</c:v>
                </c:pt>
                <c:pt idx="662">
                  <c:v>3096</c:v>
                </c:pt>
                <c:pt idx="663">
                  <c:v>3026</c:v>
                </c:pt>
                <c:pt idx="664">
                  <c:v>2827</c:v>
                </c:pt>
                <c:pt idx="665">
                  <c:v>1881</c:v>
                </c:pt>
                <c:pt idx="666">
                  <c:v>2008</c:v>
                </c:pt>
                <c:pt idx="667">
                  <c:v>1807</c:v>
                </c:pt>
                <c:pt idx="668">
                  <c:v>2467</c:v>
                </c:pt>
                <c:pt idx="669">
                  <c:v>3123</c:v>
                </c:pt>
                <c:pt idx="670">
                  <c:v>2534</c:v>
                </c:pt>
                <c:pt idx="671">
                  <c:v>2609</c:v>
                </c:pt>
                <c:pt idx="672">
                  <c:v>2140</c:v>
                </c:pt>
                <c:pt idx="673">
                  <c:v>2079</c:v>
                </c:pt>
                <c:pt idx="674">
                  <c:v>2477</c:v>
                </c:pt>
                <c:pt idx="675">
                  <c:v>3328</c:v>
                </c:pt>
                <c:pt idx="676">
                  <c:v>4827</c:v>
                </c:pt>
                <c:pt idx="677">
                  <c:v>3208</c:v>
                </c:pt>
                <c:pt idx="678">
                  <c:v>2030</c:v>
                </c:pt>
                <c:pt idx="679">
                  <c:v>1966</c:v>
                </c:pt>
                <c:pt idx="680">
                  <c:v>1993</c:v>
                </c:pt>
                <c:pt idx="681">
                  <c:v>2138</c:v>
                </c:pt>
                <c:pt idx="682">
                  <c:v>3537</c:v>
                </c:pt>
                <c:pt idx="683">
                  <c:v>4943</c:v>
                </c:pt>
                <c:pt idx="684">
                  <c:v>3090</c:v>
                </c:pt>
                <c:pt idx="685">
                  <c:v>2099</c:v>
                </c:pt>
                <c:pt idx="686">
                  <c:v>1923</c:v>
                </c:pt>
                <c:pt idx="687">
                  <c:v>2062</c:v>
                </c:pt>
                <c:pt idx="688">
                  <c:v>2113</c:v>
                </c:pt>
                <c:pt idx="689">
                  <c:v>3581</c:v>
                </c:pt>
                <c:pt idx="690">
                  <c:v>4911</c:v>
                </c:pt>
                <c:pt idx="691">
                  <c:v>4485</c:v>
                </c:pt>
                <c:pt idx="692">
                  <c:v>2937</c:v>
                </c:pt>
                <c:pt idx="693">
                  <c:v>2160</c:v>
                </c:pt>
                <c:pt idx="694">
                  <c:v>2225</c:v>
                </c:pt>
                <c:pt idx="695">
                  <c:v>2099</c:v>
                </c:pt>
                <c:pt idx="696">
                  <c:v>3241</c:v>
                </c:pt>
                <c:pt idx="697">
                  <c:v>4478</c:v>
                </c:pt>
                <c:pt idx="698">
                  <c:v>3383</c:v>
                </c:pt>
                <c:pt idx="699">
                  <c:v>2104</c:v>
                </c:pt>
                <c:pt idx="700">
                  <c:v>2088</c:v>
                </c:pt>
                <c:pt idx="701">
                  <c:v>2127</c:v>
                </c:pt>
                <c:pt idx="702">
                  <c:v>3275</c:v>
                </c:pt>
                <c:pt idx="703">
                  <c:v>3853</c:v>
                </c:pt>
                <c:pt idx="704">
                  <c:v>5602</c:v>
                </c:pt>
                <c:pt idx="705">
                  <c:v>3766</c:v>
                </c:pt>
                <c:pt idx="706">
                  <c:v>3104</c:v>
                </c:pt>
                <c:pt idx="707">
                  <c:v>2712</c:v>
                </c:pt>
                <c:pt idx="708">
                  <c:v>2944</c:v>
                </c:pt>
                <c:pt idx="709">
                  <c:v>3244</c:v>
                </c:pt>
                <c:pt idx="710">
                  <c:v>5617</c:v>
                </c:pt>
                <c:pt idx="711">
                  <c:v>7652</c:v>
                </c:pt>
                <c:pt idx="712">
                  <c:v>5712</c:v>
                </c:pt>
                <c:pt idx="713">
                  <c:v>3104</c:v>
                </c:pt>
                <c:pt idx="714">
                  <c:v>3039</c:v>
                </c:pt>
                <c:pt idx="715">
                  <c:v>3325</c:v>
                </c:pt>
                <c:pt idx="716">
                  <c:v>3761</c:v>
                </c:pt>
                <c:pt idx="717">
                  <c:v>6216</c:v>
                </c:pt>
                <c:pt idx="718">
                  <c:v>9243</c:v>
                </c:pt>
                <c:pt idx="719">
                  <c:v>8197</c:v>
                </c:pt>
                <c:pt idx="720">
                  <c:v>5433</c:v>
                </c:pt>
                <c:pt idx="721">
                  <c:v>3663</c:v>
                </c:pt>
                <c:pt idx="722">
                  <c:v>3741</c:v>
                </c:pt>
                <c:pt idx="723">
                  <c:v>3772</c:v>
                </c:pt>
                <c:pt idx="724">
                  <c:v>5335</c:v>
                </c:pt>
                <c:pt idx="725">
                  <c:v>7227</c:v>
                </c:pt>
                <c:pt idx="726">
                  <c:v>4957</c:v>
                </c:pt>
                <c:pt idx="727">
                  <c:v>3014</c:v>
                </c:pt>
                <c:pt idx="728">
                  <c:v>3117</c:v>
                </c:pt>
                <c:pt idx="729">
                  <c:v>3228</c:v>
                </c:pt>
                <c:pt idx="730">
                  <c:v>3466</c:v>
                </c:pt>
                <c:pt idx="731">
                  <c:v>5377</c:v>
                </c:pt>
                <c:pt idx="732">
                  <c:v>7413</c:v>
                </c:pt>
                <c:pt idx="733">
                  <c:v>6141</c:v>
                </c:pt>
                <c:pt idx="734">
                  <c:v>3284</c:v>
                </c:pt>
                <c:pt idx="735">
                  <c:v>3573</c:v>
                </c:pt>
                <c:pt idx="736">
                  <c:v>4310</c:v>
                </c:pt>
                <c:pt idx="737">
                  <c:v>4222</c:v>
                </c:pt>
                <c:pt idx="738">
                  <c:v>7367</c:v>
                </c:pt>
                <c:pt idx="739">
                  <c:v>7672</c:v>
                </c:pt>
                <c:pt idx="740">
                  <c:v>4985</c:v>
                </c:pt>
                <c:pt idx="741">
                  <c:v>3690</c:v>
                </c:pt>
                <c:pt idx="742">
                  <c:v>3898</c:v>
                </c:pt>
                <c:pt idx="743">
                  <c:v>3795</c:v>
                </c:pt>
                <c:pt idx="744">
                  <c:v>4168</c:v>
                </c:pt>
                <c:pt idx="745">
                  <c:v>5996</c:v>
                </c:pt>
                <c:pt idx="746">
                  <c:v>8913</c:v>
                </c:pt>
                <c:pt idx="747">
                  <c:v>6493</c:v>
                </c:pt>
                <c:pt idx="748">
                  <c:v>3643</c:v>
                </c:pt>
                <c:pt idx="749">
                  <c:v>4503</c:v>
                </c:pt>
                <c:pt idx="750">
                  <c:v>4019</c:v>
                </c:pt>
                <c:pt idx="751">
                  <c:v>4183</c:v>
                </c:pt>
                <c:pt idx="752">
                  <c:v>6046</c:v>
                </c:pt>
                <c:pt idx="753">
                  <c:v>9881</c:v>
                </c:pt>
                <c:pt idx="754">
                  <c:v>6558</c:v>
                </c:pt>
                <c:pt idx="755">
                  <c:v>3742</c:v>
                </c:pt>
                <c:pt idx="756">
                  <c:v>4021</c:v>
                </c:pt>
                <c:pt idx="757">
                  <c:v>4568</c:v>
                </c:pt>
                <c:pt idx="758">
                  <c:v>4204</c:v>
                </c:pt>
                <c:pt idx="759">
                  <c:v>5667</c:v>
                </c:pt>
                <c:pt idx="760">
                  <c:v>7315</c:v>
                </c:pt>
                <c:pt idx="761">
                  <c:v>8312</c:v>
                </c:pt>
                <c:pt idx="762">
                  <c:v>5371</c:v>
                </c:pt>
                <c:pt idx="763">
                  <c:v>3568</c:v>
                </c:pt>
                <c:pt idx="764">
                  <c:v>3536</c:v>
                </c:pt>
                <c:pt idx="765">
                  <c:v>3784</c:v>
                </c:pt>
                <c:pt idx="766">
                  <c:v>5488</c:v>
                </c:pt>
                <c:pt idx="767">
                  <c:v>8488</c:v>
                </c:pt>
                <c:pt idx="768">
                  <c:v>6212</c:v>
                </c:pt>
                <c:pt idx="769">
                  <c:v>3895</c:v>
                </c:pt>
                <c:pt idx="770">
                  <c:v>4851</c:v>
                </c:pt>
                <c:pt idx="771">
                  <c:v>4887</c:v>
                </c:pt>
                <c:pt idx="772">
                  <c:v>5038</c:v>
                </c:pt>
                <c:pt idx="773">
                  <c:v>6189</c:v>
                </c:pt>
                <c:pt idx="774">
                  <c:v>8516</c:v>
                </c:pt>
                <c:pt idx="775">
                  <c:v>7490</c:v>
                </c:pt>
                <c:pt idx="776">
                  <c:v>3707</c:v>
                </c:pt>
                <c:pt idx="777">
                  <c:v>3879</c:v>
                </c:pt>
                <c:pt idx="778">
                  <c:v>4590</c:v>
                </c:pt>
                <c:pt idx="779">
                  <c:v>4387</c:v>
                </c:pt>
                <c:pt idx="780">
                  <c:v>6203</c:v>
                </c:pt>
                <c:pt idx="781">
                  <c:v>8959</c:v>
                </c:pt>
                <c:pt idx="782">
                  <c:v>6407</c:v>
                </c:pt>
                <c:pt idx="783">
                  <c:v>3666</c:v>
                </c:pt>
                <c:pt idx="784">
                  <c:v>3819</c:v>
                </c:pt>
                <c:pt idx="785">
                  <c:v>4003</c:v>
                </c:pt>
                <c:pt idx="786">
                  <c:v>4501</c:v>
                </c:pt>
                <c:pt idx="787">
                  <c:v>6375</c:v>
                </c:pt>
                <c:pt idx="788">
                  <c:v>9452</c:v>
                </c:pt>
                <c:pt idx="789">
                  <c:v>6668</c:v>
                </c:pt>
                <c:pt idx="790">
                  <c:v>4122</c:v>
                </c:pt>
                <c:pt idx="791">
                  <c:v>4007</c:v>
                </c:pt>
                <c:pt idx="792">
                  <c:v>3966</c:v>
                </c:pt>
                <c:pt idx="793">
                  <c:v>4402</c:v>
                </c:pt>
                <c:pt idx="794">
                  <c:v>5622</c:v>
                </c:pt>
                <c:pt idx="795">
                  <c:v>7720</c:v>
                </c:pt>
                <c:pt idx="796">
                  <c:v>6000</c:v>
                </c:pt>
                <c:pt idx="797">
                  <c:v>3582</c:v>
                </c:pt>
                <c:pt idx="798">
                  <c:v>3709</c:v>
                </c:pt>
                <c:pt idx="799">
                  <c:v>3865</c:v>
                </c:pt>
                <c:pt idx="800">
                  <c:v>4123</c:v>
                </c:pt>
                <c:pt idx="801">
                  <c:v>5666</c:v>
                </c:pt>
                <c:pt idx="802">
                  <c:v>8367</c:v>
                </c:pt>
                <c:pt idx="803">
                  <c:v>6206</c:v>
                </c:pt>
                <c:pt idx="804">
                  <c:v>3852</c:v>
                </c:pt>
              </c:numCache>
            </c:numRef>
          </c:val>
          <c:smooth val="0"/>
          <c:extLst>
            <c:ext xmlns:c16="http://schemas.microsoft.com/office/drawing/2014/chart" uri="{C3380CC4-5D6E-409C-BE32-E72D297353CC}">
              <c16:uniqueId val="{00000000-B6F7-4FB3-A138-1EE6B16C79C0}"/>
            </c:ext>
          </c:extLst>
        </c:ser>
        <c:dLbls>
          <c:showLegendKey val="0"/>
          <c:showVal val="0"/>
          <c:showCatName val="0"/>
          <c:showSerName val="0"/>
          <c:showPercent val="0"/>
          <c:showBubbleSize val="0"/>
        </c:dLbls>
        <c:marker val="1"/>
        <c:smooth val="0"/>
        <c:axId val="185277311"/>
        <c:axId val="185262751"/>
      </c:lineChart>
      <c:lineChart>
        <c:grouping val="standard"/>
        <c:varyColors val="0"/>
        <c:ser>
          <c:idx val="1"/>
          <c:order val="1"/>
          <c:tx>
            <c:strRef>
              <c:f>'KPI vs Total taxi downloads'!$C$1</c:f>
              <c:strCache>
                <c:ptCount val="1"/>
                <c:pt idx="0">
                  <c:v>Total taxi app downloads</c:v>
                </c:pt>
              </c:strCache>
            </c:strRef>
          </c:tx>
          <c:spPr>
            <a:ln w="28575" cap="rnd">
              <a:solidFill>
                <a:schemeClr val="accent2"/>
              </a:solidFill>
              <a:round/>
            </a:ln>
            <a:effectLst/>
          </c:spPr>
          <c:marker>
            <c:symbol val="none"/>
          </c:marker>
          <c:cat>
            <c:numRef>
              <c:f>'KPI vs Total taxi downloads'!$A$2:$A$806</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'KPI vs Total taxi downloads'!$C$2:$C$806</c:f>
              <c:numCache>
                <c:formatCode>#,##0</c:formatCode>
                <c:ptCount val="805"/>
                <c:pt idx="0">
                  <c:v>6597</c:v>
                </c:pt>
                <c:pt idx="1">
                  <c:v>6705</c:v>
                </c:pt>
                <c:pt idx="2">
                  <c:v>6666</c:v>
                </c:pt>
                <c:pt idx="3">
                  <c:v>7564</c:v>
                </c:pt>
                <c:pt idx="4">
                  <c:v>10284</c:v>
                </c:pt>
                <c:pt idx="5">
                  <c:v>8125</c:v>
                </c:pt>
                <c:pt idx="6">
                  <c:v>6659</c:v>
                </c:pt>
                <c:pt idx="7">
                  <c:v>7763</c:v>
                </c:pt>
                <c:pt idx="8">
                  <c:v>8069</c:v>
                </c:pt>
                <c:pt idx="9">
                  <c:v>8012</c:v>
                </c:pt>
                <c:pt idx="10">
                  <c:v>7593</c:v>
                </c:pt>
                <c:pt idx="11">
                  <c:v>9325</c:v>
                </c:pt>
                <c:pt idx="12">
                  <c:v>8519</c:v>
                </c:pt>
                <c:pt idx="13">
                  <c:v>6317</c:v>
                </c:pt>
                <c:pt idx="14">
                  <c:v>7201</c:v>
                </c:pt>
                <c:pt idx="15">
                  <c:v>7865</c:v>
                </c:pt>
                <c:pt idx="16">
                  <c:v>8685</c:v>
                </c:pt>
                <c:pt idx="17">
                  <c:v>8514</c:v>
                </c:pt>
                <c:pt idx="18">
                  <c:v>12153</c:v>
                </c:pt>
                <c:pt idx="19">
                  <c:v>8851</c:v>
                </c:pt>
                <c:pt idx="20">
                  <c:v>8078</c:v>
                </c:pt>
                <c:pt idx="21">
                  <c:v>7826</c:v>
                </c:pt>
                <c:pt idx="22">
                  <c:v>8444</c:v>
                </c:pt>
                <c:pt idx="23">
                  <c:v>8649</c:v>
                </c:pt>
                <c:pt idx="24">
                  <c:v>9048</c:v>
                </c:pt>
                <c:pt idx="25">
                  <c:v>11105</c:v>
                </c:pt>
                <c:pt idx="26">
                  <c:v>7870</c:v>
                </c:pt>
                <c:pt idx="27">
                  <c:v>7678</c:v>
                </c:pt>
                <c:pt idx="28">
                  <c:v>8006</c:v>
                </c:pt>
                <c:pt idx="29">
                  <c:v>9112</c:v>
                </c:pt>
                <c:pt idx="30">
                  <c:v>8780</c:v>
                </c:pt>
                <c:pt idx="31">
                  <c:v>9491</c:v>
                </c:pt>
                <c:pt idx="32">
                  <c:v>11550</c:v>
                </c:pt>
                <c:pt idx="33">
                  <c:v>7729</c:v>
                </c:pt>
                <c:pt idx="34">
                  <c:v>7935</c:v>
                </c:pt>
                <c:pt idx="35">
                  <c:v>8491</c:v>
                </c:pt>
                <c:pt idx="36">
                  <c:v>8656</c:v>
                </c:pt>
                <c:pt idx="37">
                  <c:v>8681</c:v>
                </c:pt>
                <c:pt idx="38">
                  <c:v>8416</c:v>
                </c:pt>
                <c:pt idx="39">
                  <c:v>10852</c:v>
                </c:pt>
                <c:pt idx="40">
                  <c:v>7965</c:v>
                </c:pt>
                <c:pt idx="41">
                  <c:v>7359</c:v>
                </c:pt>
                <c:pt idx="42">
                  <c:v>8787</c:v>
                </c:pt>
                <c:pt idx="43">
                  <c:v>9464</c:v>
                </c:pt>
                <c:pt idx="44">
                  <c:v>9954</c:v>
                </c:pt>
                <c:pt idx="45">
                  <c:v>9512</c:v>
                </c:pt>
                <c:pt idx="46">
                  <c:v>11816</c:v>
                </c:pt>
                <c:pt idx="47">
                  <c:v>8544</c:v>
                </c:pt>
                <c:pt idx="48">
                  <c:v>8100</c:v>
                </c:pt>
                <c:pt idx="49">
                  <c:v>8131</c:v>
                </c:pt>
                <c:pt idx="50">
                  <c:v>8919</c:v>
                </c:pt>
                <c:pt idx="51">
                  <c:v>9132</c:v>
                </c:pt>
                <c:pt idx="52">
                  <c:v>8750</c:v>
                </c:pt>
                <c:pt idx="53">
                  <c:v>11785</c:v>
                </c:pt>
                <c:pt idx="54">
                  <c:v>9365</c:v>
                </c:pt>
                <c:pt idx="55">
                  <c:v>8447</c:v>
                </c:pt>
                <c:pt idx="56">
                  <c:v>8483</c:v>
                </c:pt>
                <c:pt idx="57">
                  <c:v>8921</c:v>
                </c:pt>
                <c:pt idx="58">
                  <c:v>9167</c:v>
                </c:pt>
                <c:pt idx="59">
                  <c:v>10211</c:v>
                </c:pt>
                <c:pt idx="60">
                  <c:v>11154</c:v>
                </c:pt>
                <c:pt idx="61">
                  <c:v>9562</c:v>
                </c:pt>
                <c:pt idx="62">
                  <c:v>8245</c:v>
                </c:pt>
                <c:pt idx="63">
                  <c:v>9068</c:v>
                </c:pt>
                <c:pt idx="64">
                  <c:v>12100</c:v>
                </c:pt>
                <c:pt idx="65">
                  <c:v>12394</c:v>
                </c:pt>
                <c:pt idx="66">
                  <c:v>13296</c:v>
                </c:pt>
                <c:pt idx="67">
                  <c:v>13176</c:v>
                </c:pt>
                <c:pt idx="68">
                  <c:v>11099</c:v>
                </c:pt>
                <c:pt idx="69">
                  <c:v>9257</c:v>
                </c:pt>
                <c:pt idx="70">
                  <c:v>10433</c:v>
                </c:pt>
                <c:pt idx="71">
                  <c:v>13438</c:v>
                </c:pt>
                <c:pt idx="72">
                  <c:v>13747</c:v>
                </c:pt>
                <c:pt idx="73">
                  <c:v>12823</c:v>
                </c:pt>
                <c:pt idx="74">
                  <c:v>12591</c:v>
                </c:pt>
                <c:pt idx="75">
                  <c:v>13801</c:v>
                </c:pt>
                <c:pt idx="76">
                  <c:v>11899</c:v>
                </c:pt>
                <c:pt idx="77">
                  <c:v>12556</c:v>
                </c:pt>
                <c:pt idx="78">
                  <c:v>13653</c:v>
                </c:pt>
                <c:pt idx="79">
                  <c:v>13791</c:v>
                </c:pt>
                <c:pt idx="80">
                  <c:v>11562</c:v>
                </c:pt>
                <c:pt idx="81">
                  <c:v>13338</c:v>
                </c:pt>
                <c:pt idx="82">
                  <c:v>12254</c:v>
                </c:pt>
                <c:pt idx="83">
                  <c:v>10426</c:v>
                </c:pt>
                <c:pt idx="84">
                  <c:v>11148</c:v>
                </c:pt>
                <c:pt idx="85">
                  <c:v>13853</c:v>
                </c:pt>
                <c:pt idx="86">
                  <c:v>13710</c:v>
                </c:pt>
                <c:pt idx="87">
                  <c:v>12603</c:v>
                </c:pt>
                <c:pt idx="88">
                  <c:v>13037</c:v>
                </c:pt>
                <c:pt idx="89">
                  <c:v>12011</c:v>
                </c:pt>
                <c:pt idx="90">
                  <c:v>11272</c:v>
                </c:pt>
                <c:pt idx="91">
                  <c:v>11765</c:v>
                </c:pt>
                <c:pt idx="92">
                  <c:v>13459</c:v>
                </c:pt>
                <c:pt idx="93">
                  <c:v>12026</c:v>
                </c:pt>
                <c:pt idx="94">
                  <c:v>11552</c:v>
                </c:pt>
                <c:pt idx="95">
                  <c:v>14025</c:v>
                </c:pt>
                <c:pt idx="96">
                  <c:v>12803</c:v>
                </c:pt>
                <c:pt idx="97">
                  <c:v>11413</c:v>
                </c:pt>
                <c:pt idx="98">
                  <c:v>12132</c:v>
                </c:pt>
                <c:pt idx="99">
                  <c:v>13974</c:v>
                </c:pt>
                <c:pt idx="100">
                  <c:v>12517</c:v>
                </c:pt>
                <c:pt idx="101">
                  <c:v>11308</c:v>
                </c:pt>
                <c:pt idx="102">
                  <c:v>15010</c:v>
                </c:pt>
                <c:pt idx="103">
                  <c:v>11026</c:v>
                </c:pt>
                <c:pt idx="104">
                  <c:v>10671</c:v>
                </c:pt>
                <c:pt idx="105">
                  <c:v>12235</c:v>
                </c:pt>
                <c:pt idx="106">
                  <c:v>13923</c:v>
                </c:pt>
                <c:pt idx="107">
                  <c:v>12471</c:v>
                </c:pt>
                <c:pt idx="108">
                  <c:v>10791</c:v>
                </c:pt>
                <c:pt idx="109">
                  <c:v>12759</c:v>
                </c:pt>
                <c:pt idx="110">
                  <c:v>10448</c:v>
                </c:pt>
                <c:pt idx="111">
                  <c:v>9285</c:v>
                </c:pt>
                <c:pt idx="112">
                  <c:v>9103</c:v>
                </c:pt>
                <c:pt idx="113">
                  <c:v>11971</c:v>
                </c:pt>
                <c:pt idx="114">
                  <c:v>9819</c:v>
                </c:pt>
                <c:pt idx="115">
                  <c:v>9464</c:v>
                </c:pt>
                <c:pt idx="116">
                  <c:v>10795</c:v>
                </c:pt>
                <c:pt idx="117">
                  <c:v>10349</c:v>
                </c:pt>
                <c:pt idx="118">
                  <c:v>8058</c:v>
                </c:pt>
                <c:pt idx="119">
                  <c:v>8937</c:v>
                </c:pt>
                <c:pt idx="120">
                  <c:v>10209</c:v>
                </c:pt>
                <c:pt idx="121">
                  <c:v>9360</c:v>
                </c:pt>
                <c:pt idx="122">
                  <c:v>9490</c:v>
                </c:pt>
                <c:pt idx="123">
                  <c:v>11106</c:v>
                </c:pt>
                <c:pt idx="124">
                  <c:v>10484</c:v>
                </c:pt>
                <c:pt idx="125">
                  <c:v>8411</c:v>
                </c:pt>
                <c:pt idx="126">
                  <c:v>8658</c:v>
                </c:pt>
                <c:pt idx="127">
                  <c:v>10233</c:v>
                </c:pt>
                <c:pt idx="128">
                  <c:v>9593</c:v>
                </c:pt>
                <c:pt idx="129">
                  <c:v>9180</c:v>
                </c:pt>
                <c:pt idx="130">
                  <c:v>10812</c:v>
                </c:pt>
                <c:pt idx="131">
                  <c:v>10376</c:v>
                </c:pt>
                <c:pt idx="132">
                  <c:v>9610</c:v>
                </c:pt>
                <c:pt idx="133">
                  <c:v>10318</c:v>
                </c:pt>
                <c:pt idx="134">
                  <c:v>12344</c:v>
                </c:pt>
                <c:pt idx="135">
                  <c:v>10112</c:v>
                </c:pt>
                <c:pt idx="136">
                  <c:v>9054</c:v>
                </c:pt>
                <c:pt idx="137">
                  <c:v>10635</c:v>
                </c:pt>
                <c:pt idx="138">
                  <c:v>9930</c:v>
                </c:pt>
                <c:pt idx="139">
                  <c:v>7775</c:v>
                </c:pt>
                <c:pt idx="140">
                  <c:v>7823</c:v>
                </c:pt>
                <c:pt idx="141">
                  <c:v>9336</c:v>
                </c:pt>
                <c:pt idx="142">
                  <c:v>10000</c:v>
                </c:pt>
                <c:pt idx="143">
                  <c:v>9609</c:v>
                </c:pt>
                <c:pt idx="144">
                  <c:v>11432</c:v>
                </c:pt>
                <c:pt idx="145">
                  <c:v>9206</c:v>
                </c:pt>
                <c:pt idx="146">
                  <c:v>7439</c:v>
                </c:pt>
                <c:pt idx="147">
                  <c:v>8301</c:v>
                </c:pt>
                <c:pt idx="148">
                  <c:v>9784</c:v>
                </c:pt>
                <c:pt idx="149">
                  <c:v>8770</c:v>
                </c:pt>
                <c:pt idx="150">
                  <c:v>7958</c:v>
                </c:pt>
                <c:pt idx="151">
                  <c:v>8744</c:v>
                </c:pt>
                <c:pt idx="152">
                  <c:v>8536</c:v>
                </c:pt>
                <c:pt idx="153">
                  <c:v>7459</c:v>
                </c:pt>
                <c:pt idx="154">
                  <c:v>7711</c:v>
                </c:pt>
                <c:pt idx="155">
                  <c:v>8803</c:v>
                </c:pt>
                <c:pt idx="156">
                  <c:v>8817</c:v>
                </c:pt>
                <c:pt idx="157">
                  <c:v>10569</c:v>
                </c:pt>
                <c:pt idx="158">
                  <c:v>11814</c:v>
                </c:pt>
                <c:pt idx="159">
                  <c:v>9546</c:v>
                </c:pt>
                <c:pt idx="160">
                  <c:v>10420</c:v>
                </c:pt>
                <c:pt idx="161">
                  <c:v>7851</c:v>
                </c:pt>
                <c:pt idx="162">
                  <c:v>10625</c:v>
                </c:pt>
                <c:pt idx="163">
                  <c:v>9954</c:v>
                </c:pt>
                <c:pt idx="164">
                  <c:v>9051</c:v>
                </c:pt>
                <c:pt idx="165">
                  <c:v>9902</c:v>
                </c:pt>
                <c:pt idx="166">
                  <c:v>9248</c:v>
                </c:pt>
                <c:pt idx="167">
                  <c:v>8435</c:v>
                </c:pt>
                <c:pt idx="168">
                  <c:v>9724</c:v>
                </c:pt>
                <c:pt idx="169">
                  <c:v>10427</c:v>
                </c:pt>
                <c:pt idx="170">
                  <c:v>12872</c:v>
                </c:pt>
                <c:pt idx="171">
                  <c:v>8492</c:v>
                </c:pt>
                <c:pt idx="172">
                  <c:v>9965</c:v>
                </c:pt>
                <c:pt idx="173">
                  <c:v>10962</c:v>
                </c:pt>
                <c:pt idx="174">
                  <c:v>10524</c:v>
                </c:pt>
                <c:pt idx="175">
                  <c:v>10992</c:v>
                </c:pt>
                <c:pt idx="176">
                  <c:v>11428</c:v>
                </c:pt>
                <c:pt idx="177">
                  <c:v>11620</c:v>
                </c:pt>
                <c:pt idx="178">
                  <c:v>11312</c:v>
                </c:pt>
                <c:pt idx="179">
                  <c:v>11851</c:v>
                </c:pt>
                <c:pt idx="180">
                  <c:v>11370</c:v>
                </c:pt>
                <c:pt idx="181">
                  <c:v>10729</c:v>
                </c:pt>
                <c:pt idx="182">
                  <c:v>10897</c:v>
                </c:pt>
                <c:pt idx="183">
                  <c:v>12276</c:v>
                </c:pt>
                <c:pt idx="184">
                  <c:v>11950</c:v>
                </c:pt>
                <c:pt idx="185">
                  <c:v>12119</c:v>
                </c:pt>
                <c:pt idx="186">
                  <c:v>12918</c:v>
                </c:pt>
                <c:pt idx="187">
                  <c:v>10024</c:v>
                </c:pt>
                <c:pt idx="188">
                  <c:v>8319</c:v>
                </c:pt>
                <c:pt idx="189">
                  <c:v>8367</c:v>
                </c:pt>
                <c:pt idx="190">
                  <c:v>8855</c:v>
                </c:pt>
                <c:pt idx="191">
                  <c:v>9393</c:v>
                </c:pt>
                <c:pt idx="192">
                  <c:v>8893</c:v>
                </c:pt>
                <c:pt idx="193">
                  <c:v>12859</c:v>
                </c:pt>
                <c:pt idx="194">
                  <c:v>11765</c:v>
                </c:pt>
                <c:pt idx="195">
                  <c:v>8456</c:v>
                </c:pt>
                <c:pt idx="196">
                  <c:v>7967</c:v>
                </c:pt>
                <c:pt idx="197">
                  <c:v>9377</c:v>
                </c:pt>
                <c:pt idx="198">
                  <c:v>9482</c:v>
                </c:pt>
                <c:pt idx="199">
                  <c:v>7944</c:v>
                </c:pt>
                <c:pt idx="200">
                  <c:v>8182</c:v>
                </c:pt>
                <c:pt idx="201">
                  <c:v>7088</c:v>
                </c:pt>
                <c:pt idx="202">
                  <c:v>6955</c:v>
                </c:pt>
                <c:pt idx="203">
                  <c:v>9283</c:v>
                </c:pt>
                <c:pt idx="204">
                  <c:v>10027</c:v>
                </c:pt>
                <c:pt idx="205">
                  <c:v>7671</c:v>
                </c:pt>
                <c:pt idx="206">
                  <c:v>6042</c:v>
                </c:pt>
                <c:pt idx="207">
                  <c:v>6933</c:v>
                </c:pt>
                <c:pt idx="208">
                  <c:v>5782</c:v>
                </c:pt>
                <c:pt idx="209">
                  <c:v>4725</c:v>
                </c:pt>
                <c:pt idx="210">
                  <c:v>5506</c:v>
                </c:pt>
                <c:pt idx="211">
                  <c:v>6278</c:v>
                </c:pt>
                <c:pt idx="212">
                  <c:v>6307</c:v>
                </c:pt>
                <c:pt idx="213">
                  <c:v>6736</c:v>
                </c:pt>
                <c:pt idx="214">
                  <c:v>7578</c:v>
                </c:pt>
                <c:pt idx="215">
                  <c:v>7239</c:v>
                </c:pt>
                <c:pt idx="216">
                  <c:v>6100</c:v>
                </c:pt>
                <c:pt idx="217">
                  <c:v>7462</c:v>
                </c:pt>
                <c:pt idx="218">
                  <c:v>8327</c:v>
                </c:pt>
                <c:pt idx="219">
                  <c:v>7497</c:v>
                </c:pt>
                <c:pt idx="220">
                  <c:v>7268</c:v>
                </c:pt>
                <c:pt idx="221">
                  <c:v>8316</c:v>
                </c:pt>
                <c:pt idx="222">
                  <c:v>7549</c:v>
                </c:pt>
                <c:pt idx="223">
                  <c:v>6446</c:v>
                </c:pt>
                <c:pt idx="224">
                  <c:v>6798</c:v>
                </c:pt>
                <c:pt idx="225">
                  <c:v>8141</c:v>
                </c:pt>
                <c:pt idx="226">
                  <c:v>7028</c:v>
                </c:pt>
                <c:pt idx="227">
                  <c:v>7253</c:v>
                </c:pt>
                <c:pt idx="228">
                  <c:v>8160</c:v>
                </c:pt>
                <c:pt idx="229">
                  <c:v>7303</c:v>
                </c:pt>
                <c:pt idx="230">
                  <c:v>4918</c:v>
                </c:pt>
                <c:pt idx="231">
                  <c:v>6703</c:v>
                </c:pt>
                <c:pt idx="232">
                  <c:v>7796</c:v>
                </c:pt>
                <c:pt idx="233">
                  <c:v>7419</c:v>
                </c:pt>
                <c:pt idx="234">
                  <c:v>7850</c:v>
                </c:pt>
                <c:pt idx="235">
                  <c:v>9989</c:v>
                </c:pt>
                <c:pt idx="236">
                  <c:v>7769</c:v>
                </c:pt>
                <c:pt idx="237">
                  <c:v>6671</c:v>
                </c:pt>
                <c:pt idx="238">
                  <c:v>6426</c:v>
                </c:pt>
                <c:pt idx="239">
                  <c:v>8341</c:v>
                </c:pt>
                <c:pt idx="240">
                  <c:v>7962</c:v>
                </c:pt>
                <c:pt idx="241">
                  <c:v>7445</c:v>
                </c:pt>
                <c:pt idx="242">
                  <c:v>9080</c:v>
                </c:pt>
                <c:pt idx="243">
                  <c:v>7812</c:v>
                </c:pt>
                <c:pt idx="244">
                  <c:v>6503</c:v>
                </c:pt>
                <c:pt idx="245">
                  <c:v>6161</c:v>
                </c:pt>
                <c:pt idx="246">
                  <c:v>7637</c:v>
                </c:pt>
                <c:pt idx="247">
                  <c:v>8705</c:v>
                </c:pt>
                <c:pt idx="248">
                  <c:v>8022</c:v>
                </c:pt>
                <c:pt idx="249">
                  <c:v>9780</c:v>
                </c:pt>
                <c:pt idx="250">
                  <c:v>8320</c:v>
                </c:pt>
                <c:pt idx="251">
                  <c:v>6695</c:v>
                </c:pt>
                <c:pt idx="252">
                  <c:v>6575</c:v>
                </c:pt>
                <c:pt idx="253">
                  <c:v>7937</c:v>
                </c:pt>
                <c:pt idx="254">
                  <c:v>8212</c:v>
                </c:pt>
                <c:pt idx="255">
                  <c:v>7520</c:v>
                </c:pt>
                <c:pt idx="256">
                  <c:v>9195</c:v>
                </c:pt>
                <c:pt idx="257">
                  <c:v>7729</c:v>
                </c:pt>
                <c:pt idx="258">
                  <c:v>6688</c:v>
                </c:pt>
                <c:pt idx="259">
                  <c:v>8260</c:v>
                </c:pt>
                <c:pt idx="260">
                  <c:v>8293</c:v>
                </c:pt>
                <c:pt idx="261">
                  <c:v>8126</c:v>
                </c:pt>
                <c:pt idx="262">
                  <c:v>7832</c:v>
                </c:pt>
                <c:pt idx="263">
                  <c:v>9131</c:v>
                </c:pt>
                <c:pt idx="264">
                  <c:v>7872</c:v>
                </c:pt>
                <c:pt idx="265">
                  <c:v>6222</c:v>
                </c:pt>
                <c:pt idx="266">
                  <c:v>6207</c:v>
                </c:pt>
                <c:pt idx="267">
                  <c:v>6704</c:v>
                </c:pt>
                <c:pt idx="268">
                  <c:v>6365</c:v>
                </c:pt>
                <c:pt idx="269">
                  <c:v>7621</c:v>
                </c:pt>
                <c:pt idx="270">
                  <c:v>9268</c:v>
                </c:pt>
                <c:pt idx="271">
                  <c:v>6556</c:v>
                </c:pt>
                <c:pt idx="272">
                  <c:v>5107</c:v>
                </c:pt>
                <c:pt idx="273">
                  <c:v>5199</c:v>
                </c:pt>
                <c:pt idx="274">
                  <c:v>4933</c:v>
                </c:pt>
                <c:pt idx="275">
                  <c:v>4588</c:v>
                </c:pt>
                <c:pt idx="276">
                  <c:v>5066</c:v>
                </c:pt>
                <c:pt idx="277">
                  <c:v>6181</c:v>
                </c:pt>
                <c:pt idx="278">
                  <c:v>4129</c:v>
                </c:pt>
                <c:pt idx="279">
                  <c:v>2150</c:v>
                </c:pt>
                <c:pt idx="280">
                  <c:v>2066</c:v>
                </c:pt>
                <c:pt idx="281">
                  <c:v>1860</c:v>
                </c:pt>
                <c:pt idx="282">
                  <c:v>1746</c:v>
                </c:pt>
                <c:pt idx="283">
                  <c:v>1762</c:v>
                </c:pt>
                <c:pt idx="284">
                  <c:v>1718</c:v>
                </c:pt>
                <c:pt idx="285">
                  <c:v>1396</c:v>
                </c:pt>
                <c:pt idx="286">
                  <c:v>1243</c:v>
                </c:pt>
                <c:pt idx="287">
                  <c:v>1177</c:v>
                </c:pt>
                <c:pt idx="288">
                  <c:v>950</c:v>
                </c:pt>
                <c:pt idx="289">
                  <c:v>910</c:v>
                </c:pt>
                <c:pt idx="290">
                  <c:v>899</c:v>
                </c:pt>
                <c:pt idx="291">
                  <c:v>1136</c:v>
                </c:pt>
                <c:pt idx="292">
                  <c:v>794</c:v>
                </c:pt>
                <c:pt idx="293">
                  <c:v>1106</c:v>
                </c:pt>
                <c:pt idx="294">
                  <c:v>1423</c:v>
                </c:pt>
                <c:pt idx="295">
                  <c:v>1366</c:v>
                </c:pt>
                <c:pt idx="296">
                  <c:v>1186</c:v>
                </c:pt>
                <c:pt idx="297">
                  <c:v>1233</c:v>
                </c:pt>
                <c:pt idx="298">
                  <c:v>1079</c:v>
                </c:pt>
                <c:pt idx="299">
                  <c:v>1043</c:v>
                </c:pt>
                <c:pt idx="300">
                  <c:v>1121</c:v>
                </c:pt>
                <c:pt idx="301">
                  <c:v>1141</c:v>
                </c:pt>
                <c:pt idx="302">
                  <c:v>1190</c:v>
                </c:pt>
                <c:pt idx="303">
                  <c:v>1156</c:v>
                </c:pt>
                <c:pt idx="304">
                  <c:v>1149</c:v>
                </c:pt>
                <c:pt idx="305">
                  <c:v>1151</c:v>
                </c:pt>
                <c:pt idx="306">
                  <c:v>868</c:v>
                </c:pt>
                <c:pt idx="307">
                  <c:v>843</c:v>
                </c:pt>
                <c:pt idx="308">
                  <c:v>826</c:v>
                </c:pt>
                <c:pt idx="309">
                  <c:v>931</c:v>
                </c:pt>
                <c:pt idx="310">
                  <c:v>1059</c:v>
                </c:pt>
                <c:pt idx="311">
                  <c:v>838</c:v>
                </c:pt>
                <c:pt idx="312">
                  <c:v>926</c:v>
                </c:pt>
                <c:pt idx="313">
                  <c:v>830</c:v>
                </c:pt>
                <c:pt idx="314">
                  <c:v>839</c:v>
                </c:pt>
                <c:pt idx="315">
                  <c:v>949</c:v>
                </c:pt>
                <c:pt idx="316">
                  <c:v>1256</c:v>
                </c:pt>
                <c:pt idx="317">
                  <c:v>965</c:v>
                </c:pt>
                <c:pt idx="318">
                  <c:v>1140</c:v>
                </c:pt>
                <c:pt idx="319">
                  <c:v>1161</c:v>
                </c:pt>
                <c:pt idx="320">
                  <c:v>1084</c:v>
                </c:pt>
                <c:pt idx="321">
                  <c:v>1156</c:v>
                </c:pt>
                <c:pt idx="322">
                  <c:v>1222</c:v>
                </c:pt>
                <c:pt idx="323">
                  <c:v>1530</c:v>
                </c:pt>
                <c:pt idx="324">
                  <c:v>1123</c:v>
                </c:pt>
                <c:pt idx="325">
                  <c:v>1252</c:v>
                </c:pt>
                <c:pt idx="326">
                  <c:v>1175</c:v>
                </c:pt>
                <c:pt idx="327">
                  <c:v>1309</c:v>
                </c:pt>
                <c:pt idx="328">
                  <c:v>1340</c:v>
                </c:pt>
                <c:pt idx="329">
                  <c:v>1379</c:v>
                </c:pt>
                <c:pt idx="330">
                  <c:v>1432</c:v>
                </c:pt>
                <c:pt idx="331">
                  <c:v>1507</c:v>
                </c:pt>
                <c:pt idx="332">
                  <c:v>1497</c:v>
                </c:pt>
                <c:pt idx="333">
                  <c:v>1427</c:v>
                </c:pt>
                <c:pt idx="334">
                  <c:v>1381</c:v>
                </c:pt>
                <c:pt idx="335">
                  <c:v>1430</c:v>
                </c:pt>
                <c:pt idx="336">
                  <c:v>1535</c:v>
                </c:pt>
                <c:pt idx="337">
                  <c:v>1605</c:v>
                </c:pt>
                <c:pt idx="338">
                  <c:v>1690</c:v>
                </c:pt>
                <c:pt idx="339">
                  <c:v>1709</c:v>
                </c:pt>
                <c:pt idx="340">
                  <c:v>1720</c:v>
                </c:pt>
                <c:pt idx="341">
                  <c:v>1661</c:v>
                </c:pt>
                <c:pt idx="342">
                  <c:v>1542</c:v>
                </c:pt>
                <c:pt idx="343">
                  <c:v>1748</c:v>
                </c:pt>
                <c:pt idx="344">
                  <c:v>2056</c:v>
                </c:pt>
                <c:pt idx="345">
                  <c:v>1969</c:v>
                </c:pt>
                <c:pt idx="346">
                  <c:v>1871</c:v>
                </c:pt>
                <c:pt idx="347">
                  <c:v>1996</c:v>
                </c:pt>
                <c:pt idx="348">
                  <c:v>2123</c:v>
                </c:pt>
                <c:pt idx="349">
                  <c:v>1929</c:v>
                </c:pt>
                <c:pt idx="350">
                  <c:v>1976</c:v>
                </c:pt>
                <c:pt idx="351">
                  <c:v>1963</c:v>
                </c:pt>
                <c:pt idx="352">
                  <c:v>2122</c:v>
                </c:pt>
                <c:pt idx="353">
                  <c:v>2208</c:v>
                </c:pt>
                <c:pt idx="354">
                  <c:v>2902</c:v>
                </c:pt>
                <c:pt idx="355">
                  <c:v>2727</c:v>
                </c:pt>
                <c:pt idx="356">
                  <c:v>2220</c:v>
                </c:pt>
                <c:pt idx="357">
                  <c:v>2633</c:v>
                </c:pt>
                <c:pt idx="358">
                  <c:v>2431</c:v>
                </c:pt>
                <c:pt idx="359">
                  <c:v>2203</c:v>
                </c:pt>
                <c:pt idx="360">
                  <c:v>2382</c:v>
                </c:pt>
                <c:pt idx="361">
                  <c:v>2992</c:v>
                </c:pt>
                <c:pt idx="362">
                  <c:v>2605</c:v>
                </c:pt>
                <c:pt idx="363">
                  <c:v>1857</c:v>
                </c:pt>
                <c:pt idx="364">
                  <c:v>2038</c:v>
                </c:pt>
                <c:pt idx="365">
                  <c:v>2337</c:v>
                </c:pt>
                <c:pt idx="366">
                  <c:v>2137</c:v>
                </c:pt>
                <c:pt idx="367">
                  <c:v>2584</c:v>
                </c:pt>
                <c:pt idx="368">
                  <c:v>3507</c:v>
                </c:pt>
                <c:pt idx="369">
                  <c:v>3288</c:v>
                </c:pt>
                <c:pt idx="370">
                  <c:v>2461</c:v>
                </c:pt>
                <c:pt idx="371">
                  <c:v>2886</c:v>
                </c:pt>
                <c:pt idx="372">
                  <c:v>3050</c:v>
                </c:pt>
                <c:pt idx="373">
                  <c:v>2715</c:v>
                </c:pt>
                <c:pt idx="374">
                  <c:v>2860</c:v>
                </c:pt>
                <c:pt idx="375">
                  <c:v>3904</c:v>
                </c:pt>
                <c:pt idx="376">
                  <c:v>3192</c:v>
                </c:pt>
                <c:pt idx="377">
                  <c:v>2770</c:v>
                </c:pt>
                <c:pt idx="378">
                  <c:v>2996</c:v>
                </c:pt>
                <c:pt idx="379">
                  <c:v>3723</c:v>
                </c:pt>
                <c:pt idx="380">
                  <c:v>3458</c:v>
                </c:pt>
                <c:pt idx="381">
                  <c:v>3536</c:v>
                </c:pt>
                <c:pt idx="382">
                  <c:v>4150</c:v>
                </c:pt>
                <c:pt idx="383">
                  <c:v>3841</c:v>
                </c:pt>
                <c:pt idx="384">
                  <c:v>2997</c:v>
                </c:pt>
                <c:pt idx="385">
                  <c:v>3451</c:v>
                </c:pt>
                <c:pt idx="386">
                  <c:v>4000</c:v>
                </c:pt>
                <c:pt idx="387">
                  <c:v>3615</c:v>
                </c:pt>
                <c:pt idx="388">
                  <c:v>3642</c:v>
                </c:pt>
                <c:pt idx="389">
                  <c:v>5267</c:v>
                </c:pt>
                <c:pt idx="390">
                  <c:v>4088</c:v>
                </c:pt>
                <c:pt idx="391">
                  <c:v>3728</c:v>
                </c:pt>
                <c:pt idx="392">
                  <c:v>3706</c:v>
                </c:pt>
                <c:pt idx="393">
                  <c:v>4297</c:v>
                </c:pt>
                <c:pt idx="394">
                  <c:v>3989</c:v>
                </c:pt>
                <c:pt idx="395">
                  <c:v>5201</c:v>
                </c:pt>
                <c:pt idx="396">
                  <c:v>6356</c:v>
                </c:pt>
                <c:pt idx="397">
                  <c:v>4815</c:v>
                </c:pt>
                <c:pt idx="398">
                  <c:v>3620</c:v>
                </c:pt>
                <c:pt idx="399">
                  <c:v>3863</c:v>
                </c:pt>
                <c:pt idx="400">
                  <c:v>4218</c:v>
                </c:pt>
                <c:pt idx="401">
                  <c:v>6758</c:v>
                </c:pt>
                <c:pt idx="402">
                  <c:v>8746</c:v>
                </c:pt>
                <c:pt idx="403">
                  <c:v>8973</c:v>
                </c:pt>
                <c:pt idx="404">
                  <c:v>7487</c:v>
                </c:pt>
                <c:pt idx="405">
                  <c:v>5408</c:v>
                </c:pt>
                <c:pt idx="406">
                  <c:v>6129</c:v>
                </c:pt>
                <c:pt idx="407">
                  <c:v>6738</c:v>
                </c:pt>
                <c:pt idx="408">
                  <c:v>6329</c:v>
                </c:pt>
                <c:pt idx="409">
                  <c:v>10177</c:v>
                </c:pt>
                <c:pt idx="410">
                  <c:v>10456</c:v>
                </c:pt>
                <c:pt idx="411">
                  <c:v>7974</c:v>
                </c:pt>
                <c:pt idx="412">
                  <c:v>6046</c:v>
                </c:pt>
                <c:pt idx="413">
                  <c:v>7210</c:v>
                </c:pt>
                <c:pt idx="414">
                  <c:v>8880</c:v>
                </c:pt>
                <c:pt idx="415">
                  <c:v>8887</c:v>
                </c:pt>
                <c:pt idx="416">
                  <c:v>12540</c:v>
                </c:pt>
                <c:pt idx="417">
                  <c:v>13840</c:v>
                </c:pt>
                <c:pt idx="418">
                  <c:v>9074</c:v>
                </c:pt>
                <c:pt idx="419">
                  <c:v>7416</c:v>
                </c:pt>
                <c:pt idx="420">
                  <c:v>6087</c:v>
                </c:pt>
                <c:pt idx="421">
                  <c:v>9095</c:v>
                </c:pt>
                <c:pt idx="422">
                  <c:v>8364</c:v>
                </c:pt>
                <c:pt idx="423">
                  <c:v>9630</c:v>
                </c:pt>
                <c:pt idx="424">
                  <c:v>10955</c:v>
                </c:pt>
                <c:pt idx="425">
                  <c:v>8700</c:v>
                </c:pt>
                <c:pt idx="426">
                  <c:v>7049</c:v>
                </c:pt>
                <c:pt idx="427">
                  <c:v>7565</c:v>
                </c:pt>
                <c:pt idx="428">
                  <c:v>8165</c:v>
                </c:pt>
                <c:pt idx="429">
                  <c:v>8270</c:v>
                </c:pt>
                <c:pt idx="430">
                  <c:v>8131</c:v>
                </c:pt>
                <c:pt idx="431">
                  <c:v>9875</c:v>
                </c:pt>
                <c:pt idx="432">
                  <c:v>7606</c:v>
                </c:pt>
                <c:pt idx="433">
                  <c:v>7214</c:v>
                </c:pt>
                <c:pt idx="434">
                  <c:v>7618</c:v>
                </c:pt>
                <c:pt idx="435">
                  <c:v>9475</c:v>
                </c:pt>
                <c:pt idx="436">
                  <c:v>9944</c:v>
                </c:pt>
                <c:pt idx="437">
                  <c:v>9290</c:v>
                </c:pt>
                <c:pt idx="438">
                  <c:v>10884</c:v>
                </c:pt>
                <c:pt idx="439">
                  <c:v>8977</c:v>
                </c:pt>
                <c:pt idx="440">
                  <c:v>7055</c:v>
                </c:pt>
                <c:pt idx="441">
                  <c:v>7735</c:v>
                </c:pt>
                <c:pt idx="442">
                  <c:v>9453</c:v>
                </c:pt>
                <c:pt idx="443">
                  <c:v>9575</c:v>
                </c:pt>
                <c:pt idx="444">
                  <c:v>8832</c:v>
                </c:pt>
                <c:pt idx="445">
                  <c:v>11456</c:v>
                </c:pt>
                <c:pt idx="446">
                  <c:v>10541</c:v>
                </c:pt>
                <c:pt idx="447">
                  <c:v>7498</c:v>
                </c:pt>
                <c:pt idx="448">
                  <c:v>8156</c:v>
                </c:pt>
                <c:pt idx="449">
                  <c:v>9325</c:v>
                </c:pt>
                <c:pt idx="450">
                  <c:v>7850</c:v>
                </c:pt>
                <c:pt idx="451">
                  <c:v>8637</c:v>
                </c:pt>
                <c:pt idx="452">
                  <c:v>10491</c:v>
                </c:pt>
                <c:pt idx="453">
                  <c:v>8406</c:v>
                </c:pt>
                <c:pt idx="454">
                  <c:v>7532</c:v>
                </c:pt>
                <c:pt idx="455">
                  <c:v>8153</c:v>
                </c:pt>
                <c:pt idx="456">
                  <c:v>8114</c:v>
                </c:pt>
                <c:pt idx="457">
                  <c:v>7878</c:v>
                </c:pt>
                <c:pt idx="458">
                  <c:v>8237</c:v>
                </c:pt>
                <c:pt idx="459">
                  <c:v>10115</c:v>
                </c:pt>
                <c:pt idx="460">
                  <c:v>8415</c:v>
                </c:pt>
                <c:pt idx="461">
                  <c:v>7664</c:v>
                </c:pt>
                <c:pt idx="462">
                  <c:v>7941</c:v>
                </c:pt>
                <c:pt idx="463">
                  <c:v>9799</c:v>
                </c:pt>
                <c:pt idx="464">
                  <c:v>8904</c:v>
                </c:pt>
                <c:pt idx="465">
                  <c:v>8248</c:v>
                </c:pt>
                <c:pt idx="466">
                  <c:v>8568</c:v>
                </c:pt>
                <c:pt idx="467">
                  <c:v>8047</c:v>
                </c:pt>
                <c:pt idx="468">
                  <c:v>7393</c:v>
                </c:pt>
                <c:pt idx="469">
                  <c:v>7922</c:v>
                </c:pt>
                <c:pt idx="470">
                  <c:v>10472</c:v>
                </c:pt>
                <c:pt idx="471">
                  <c:v>8778</c:v>
                </c:pt>
                <c:pt idx="472">
                  <c:v>8526</c:v>
                </c:pt>
                <c:pt idx="473">
                  <c:v>9708</c:v>
                </c:pt>
                <c:pt idx="474">
                  <c:v>8411</c:v>
                </c:pt>
                <c:pt idx="475">
                  <c:v>7342</c:v>
                </c:pt>
                <c:pt idx="476">
                  <c:v>7900</c:v>
                </c:pt>
                <c:pt idx="477">
                  <c:v>10412</c:v>
                </c:pt>
                <c:pt idx="478">
                  <c:v>8497</c:v>
                </c:pt>
                <c:pt idx="479">
                  <c:v>8120</c:v>
                </c:pt>
                <c:pt idx="480">
                  <c:v>9012</c:v>
                </c:pt>
                <c:pt idx="481">
                  <c:v>8030</c:v>
                </c:pt>
                <c:pt idx="482">
                  <c:v>6970</c:v>
                </c:pt>
                <c:pt idx="483">
                  <c:v>7738</c:v>
                </c:pt>
                <c:pt idx="484">
                  <c:v>8789</c:v>
                </c:pt>
                <c:pt idx="485">
                  <c:v>8204</c:v>
                </c:pt>
                <c:pt idx="486">
                  <c:v>7748</c:v>
                </c:pt>
                <c:pt idx="487">
                  <c:v>8551</c:v>
                </c:pt>
                <c:pt idx="488">
                  <c:v>7805</c:v>
                </c:pt>
                <c:pt idx="489">
                  <c:v>6227</c:v>
                </c:pt>
                <c:pt idx="490">
                  <c:v>5781</c:v>
                </c:pt>
                <c:pt idx="491">
                  <c:v>7709</c:v>
                </c:pt>
                <c:pt idx="492">
                  <c:v>6189</c:v>
                </c:pt>
                <c:pt idx="493">
                  <c:v>7401</c:v>
                </c:pt>
                <c:pt idx="494">
                  <c:v>8117</c:v>
                </c:pt>
                <c:pt idx="495">
                  <c:v>7533</c:v>
                </c:pt>
                <c:pt idx="496">
                  <c:v>5101</c:v>
                </c:pt>
                <c:pt idx="497">
                  <c:v>4844</c:v>
                </c:pt>
                <c:pt idx="498">
                  <c:v>8409</c:v>
                </c:pt>
                <c:pt idx="499">
                  <c:v>7159</c:v>
                </c:pt>
                <c:pt idx="500">
                  <c:v>7285</c:v>
                </c:pt>
                <c:pt idx="501">
                  <c:v>8511</c:v>
                </c:pt>
                <c:pt idx="502">
                  <c:v>7780</c:v>
                </c:pt>
                <c:pt idx="503">
                  <c:v>6264</c:v>
                </c:pt>
                <c:pt idx="504">
                  <c:v>6134</c:v>
                </c:pt>
                <c:pt idx="505">
                  <c:v>6641</c:v>
                </c:pt>
                <c:pt idx="506">
                  <c:v>6087</c:v>
                </c:pt>
                <c:pt idx="507">
                  <c:v>6966</c:v>
                </c:pt>
                <c:pt idx="508">
                  <c:v>9836</c:v>
                </c:pt>
                <c:pt idx="509">
                  <c:v>7983</c:v>
                </c:pt>
                <c:pt idx="510">
                  <c:v>5590</c:v>
                </c:pt>
                <c:pt idx="511">
                  <c:v>5228</c:v>
                </c:pt>
                <c:pt idx="512">
                  <c:v>5519</c:v>
                </c:pt>
                <c:pt idx="513">
                  <c:v>4772</c:v>
                </c:pt>
                <c:pt idx="514">
                  <c:v>4467</c:v>
                </c:pt>
                <c:pt idx="515">
                  <c:v>5043</c:v>
                </c:pt>
                <c:pt idx="516">
                  <c:v>3791</c:v>
                </c:pt>
                <c:pt idx="517">
                  <c:v>3267</c:v>
                </c:pt>
                <c:pt idx="518">
                  <c:v>3756</c:v>
                </c:pt>
                <c:pt idx="519">
                  <c:v>3584</c:v>
                </c:pt>
                <c:pt idx="520">
                  <c:v>3663</c:v>
                </c:pt>
                <c:pt idx="521">
                  <c:v>4623</c:v>
                </c:pt>
                <c:pt idx="522">
                  <c:v>6330</c:v>
                </c:pt>
                <c:pt idx="523">
                  <c:v>4947</c:v>
                </c:pt>
                <c:pt idx="524">
                  <c:v>3176</c:v>
                </c:pt>
                <c:pt idx="525">
                  <c:v>3523</c:v>
                </c:pt>
                <c:pt idx="526">
                  <c:v>3347</c:v>
                </c:pt>
                <c:pt idx="527">
                  <c:v>3410</c:v>
                </c:pt>
                <c:pt idx="528">
                  <c:v>4153</c:v>
                </c:pt>
                <c:pt idx="529">
                  <c:v>5283</c:v>
                </c:pt>
                <c:pt idx="530">
                  <c:v>4223</c:v>
                </c:pt>
                <c:pt idx="531">
                  <c:v>3243</c:v>
                </c:pt>
                <c:pt idx="532">
                  <c:v>3699</c:v>
                </c:pt>
                <c:pt idx="533">
                  <c:v>4094</c:v>
                </c:pt>
                <c:pt idx="534">
                  <c:v>3991</c:v>
                </c:pt>
                <c:pt idx="535">
                  <c:v>3940</c:v>
                </c:pt>
                <c:pt idx="536">
                  <c:v>5317</c:v>
                </c:pt>
                <c:pt idx="537">
                  <c:v>4878</c:v>
                </c:pt>
                <c:pt idx="538">
                  <c:v>3748</c:v>
                </c:pt>
                <c:pt idx="539">
                  <c:v>4071</c:v>
                </c:pt>
                <c:pt idx="540">
                  <c:v>5295</c:v>
                </c:pt>
                <c:pt idx="541">
                  <c:v>5116</c:v>
                </c:pt>
                <c:pt idx="542">
                  <c:v>6414</c:v>
                </c:pt>
                <c:pt idx="543">
                  <c:v>6603</c:v>
                </c:pt>
                <c:pt idx="544">
                  <c:v>6094</c:v>
                </c:pt>
                <c:pt idx="545">
                  <c:v>3977</c:v>
                </c:pt>
                <c:pt idx="546">
                  <c:v>4422</c:v>
                </c:pt>
                <c:pt idx="547">
                  <c:v>4601</c:v>
                </c:pt>
                <c:pt idx="548">
                  <c:v>4049</c:v>
                </c:pt>
                <c:pt idx="549">
                  <c:v>6339</c:v>
                </c:pt>
                <c:pt idx="550">
                  <c:v>6745</c:v>
                </c:pt>
                <c:pt idx="551">
                  <c:v>5728</c:v>
                </c:pt>
                <c:pt idx="552">
                  <c:v>4860</c:v>
                </c:pt>
                <c:pt idx="553">
                  <c:v>5695</c:v>
                </c:pt>
                <c:pt idx="554">
                  <c:v>3839</c:v>
                </c:pt>
                <c:pt idx="555">
                  <c:v>3731</c:v>
                </c:pt>
                <c:pt idx="556">
                  <c:v>5220</c:v>
                </c:pt>
                <c:pt idx="557">
                  <c:v>5978</c:v>
                </c:pt>
                <c:pt idx="558">
                  <c:v>4822</c:v>
                </c:pt>
                <c:pt idx="559">
                  <c:v>3755</c:v>
                </c:pt>
                <c:pt idx="560">
                  <c:v>4332</c:v>
                </c:pt>
                <c:pt idx="561">
                  <c:v>4649</c:v>
                </c:pt>
                <c:pt idx="562">
                  <c:v>6148</c:v>
                </c:pt>
                <c:pt idx="563">
                  <c:v>3618</c:v>
                </c:pt>
                <c:pt idx="564">
                  <c:v>4447</c:v>
                </c:pt>
                <c:pt idx="565">
                  <c:v>3503</c:v>
                </c:pt>
                <c:pt idx="566">
                  <c:v>2986</c:v>
                </c:pt>
                <c:pt idx="567">
                  <c:v>5384</c:v>
                </c:pt>
                <c:pt idx="568">
                  <c:v>5743</c:v>
                </c:pt>
                <c:pt idx="569">
                  <c:v>5634</c:v>
                </c:pt>
                <c:pt idx="570">
                  <c:v>5486</c:v>
                </c:pt>
                <c:pt idx="571">
                  <c:v>2585</c:v>
                </c:pt>
                <c:pt idx="572">
                  <c:v>2534</c:v>
                </c:pt>
                <c:pt idx="573">
                  <c:v>2586</c:v>
                </c:pt>
                <c:pt idx="574">
                  <c:v>2833</c:v>
                </c:pt>
                <c:pt idx="575">
                  <c:v>2787</c:v>
                </c:pt>
                <c:pt idx="576">
                  <c:v>2572</c:v>
                </c:pt>
                <c:pt idx="577">
                  <c:v>2728</c:v>
                </c:pt>
                <c:pt idx="578">
                  <c:v>3362</c:v>
                </c:pt>
                <c:pt idx="579">
                  <c:v>2973</c:v>
                </c:pt>
                <c:pt idx="580">
                  <c:v>2271</c:v>
                </c:pt>
                <c:pt idx="581">
                  <c:v>2374</c:v>
                </c:pt>
                <c:pt idx="582">
                  <c:v>2374</c:v>
                </c:pt>
                <c:pt idx="583">
                  <c:v>2618</c:v>
                </c:pt>
                <c:pt idx="584">
                  <c:v>2556</c:v>
                </c:pt>
                <c:pt idx="585">
                  <c:v>3438</c:v>
                </c:pt>
                <c:pt idx="586">
                  <c:v>3078</c:v>
                </c:pt>
                <c:pt idx="587">
                  <c:v>1929</c:v>
                </c:pt>
                <c:pt idx="588">
                  <c:v>2141</c:v>
                </c:pt>
                <c:pt idx="589">
                  <c:v>2481</c:v>
                </c:pt>
                <c:pt idx="590">
                  <c:v>2324</c:v>
                </c:pt>
                <c:pt idx="591">
                  <c:v>2199</c:v>
                </c:pt>
                <c:pt idx="592">
                  <c:v>3369</c:v>
                </c:pt>
                <c:pt idx="593">
                  <c:v>3432</c:v>
                </c:pt>
                <c:pt idx="594">
                  <c:v>2240</c:v>
                </c:pt>
                <c:pt idx="595">
                  <c:v>2458</c:v>
                </c:pt>
                <c:pt idx="596">
                  <c:v>2306</c:v>
                </c:pt>
                <c:pt idx="597">
                  <c:v>2345</c:v>
                </c:pt>
                <c:pt idx="598">
                  <c:v>2512</c:v>
                </c:pt>
                <c:pt idx="599">
                  <c:v>3560</c:v>
                </c:pt>
                <c:pt idx="600">
                  <c:v>3243</c:v>
                </c:pt>
                <c:pt idx="601">
                  <c:v>2203</c:v>
                </c:pt>
                <c:pt idx="602">
                  <c:v>2297</c:v>
                </c:pt>
                <c:pt idx="603">
                  <c:v>2671</c:v>
                </c:pt>
                <c:pt idx="604">
                  <c:v>2517</c:v>
                </c:pt>
                <c:pt idx="605">
                  <c:v>2568</c:v>
                </c:pt>
                <c:pt idx="606">
                  <c:v>3997</c:v>
                </c:pt>
                <c:pt idx="607">
                  <c:v>3676</c:v>
                </c:pt>
                <c:pt idx="608">
                  <c:v>2721</c:v>
                </c:pt>
                <c:pt idx="609">
                  <c:v>2785</c:v>
                </c:pt>
                <c:pt idx="610">
                  <c:v>2808</c:v>
                </c:pt>
                <c:pt idx="611">
                  <c:v>2674</c:v>
                </c:pt>
                <c:pt idx="612">
                  <c:v>2578</c:v>
                </c:pt>
                <c:pt idx="613">
                  <c:v>4459</c:v>
                </c:pt>
                <c:pt idx="614">
                  <c:v>4096</c:v>
                </c:pt>
                <c:pt idx="615">
                  <c:v>2813</c:v>
                </c:pt>
                <c:pt idx="616">
                  <c:v>2990</c:v>
                </c:pt>
                <c:pt idx="617">
                  <c:v>3213</c:v>
                </c:pt>
                <c:pt idx="618">
                  <c:v>3037</c:v>
                </c:pt>
                <c:pt idx="619">
                  <c:v>3025</c:v>
                </c:pt>
                <c:pt idx="620">
                  <c:v>4223</c:v>
                </c:pt>
                <c:pt idx="621">
                  <c:v>3393</c:v>
                </c:pt>
                <c:pt idx="622">
                  <c:v>2309</c:v>
                </c:pt>
                <c:pt idx="623">
                  <c:v>2826</c:v>
                </c:pt>
                <c:pt idx="624">
                  <c:v>3089</c:v>
                </c:pt>
                <c:pt idx="625">
                  <c:v>2998</c:v>
                </c:pt>
                <c:pt idx="626">
                  <c:v>3526</c:v>
                </c:pt>
                <c:pt idx="627">
                  <c:v>5047</c:v>
                </c:pt>
                <c:pt idx="628">
                  <c:v>4571</c:v>
                </c:pt>
                <c:pt idx="629">
                  <c:v>2626</c:v>
                </c:pt>
                <c:pt idx="630">
                  <c:v>2872</c:v>
                </c:pt>
                <c:pt idx="631">
                  <c:v>3252</c:v>
                </c:pt>
                <c:pt idx="632">
                  <c:v>2870</c:v>
                </c:pt>
                <c:pt idx="633">
                  <c:v>3198</c:v>
                </c:pt>
                <c:pt idx="634">
                  <c:v>4844</c:v>
                </c:pt>
                <c:pt idx="635">
                  <c:v>4587</c:v>
                </c:pt>
                <c:pt idx="636">
                  <c:v>2881</c:v>
                </c:pt>
                <c:pt idx="637">
                  <c:v>3646</c:v>
                </c:pt>
                <c:pt idx="638">
                  <c:v>3824</c:v>
                </c:pt>
                <c:pt idx="639">
                  <c:v>4129</c:v>
                </c:pt>
                <c:pt idx="640">
                  <c:v>8280</c:v>
                </c:pt>
                <c:pt idx="641">
                  <c:v>6061</c:v>
                </c:pt>
                <c:pt idx="642">
                  <c:v>4688</c:v>
                </c:pt>
                <c:pt idx="643">
                  <c:v>3711</c:v>
                </c:pt>
                <c:pt idx="644">
                  <c:v>3632</c:v>
                </c:pt>
                <c:pt idx="645">
                  <c:v>4891</c:v>
                </c:pt>
                <c:pt idx="646">
                  <c:v>4012</c:v>
                </c:pt>
                <c:pt idx="647">
                  <c:v>5055</c:v>
                </c:pt>
                <c:pt idx="648">
                  <c:v>6415</c:v>
                </c:pt>
                <c:pt idx="649">
                  <c:v>4718</c:v>
                </c:pt>
                <c:pt idx="650">
                  <c:v>4248</c:v>
                </c:pt>
                <c:pt idx="651">
                  <c:v>4032</c:v>
                </c:pt>
                <c:pt idx="652">
                  <c:v>4098</c:v>
                </c:pt>
                <c:pt idx="653">
                  <c:v>4386</c:v>
                </c:pt>
                <c:pt idx="654">
                  <c:v>5757</c:v>
                </c:pt>
                <c:pt idx="655">
                  <c:v>6193</c:v>
                </c:pt>
                <c:pt idx="656">
                  <c:v>4801</c:v>
                </c:pt>
                <c:pt idx="657">
                  <c:v>4375</c:v>
                </c:pt>
                <c:pt idx="658">
                  <c:v>5043</c:v>
                </c:pt>
                <c:pt idx="659">
                  <c:v>5377</c:v>
                </c:pt>
                <c:pt idx="660">
                  <c:v>5800</c:v>
                </c:pt>
                <c:pt idx="661">
                  <c:v>6178</c:v>
                </c:pt>
                <c:pt idx="662">
                  <c:v>6818</c:v>
                </c:pt>
                <c:pt idx="663">
                  <c:v>6079</c:v>
                </c:pt>
                <c:pt idx="664">
                  <c:v>4680</c:v>
                </c:pt>
                <c:pt idx="665">
                  <c:v>5362</c:v>
                </c:pt>
                <c:pt idx="666">
                  <c:v>6348</c:v>
                </c:pt>
                <c:pt idx="667">
                  <c:v>5728</c:v>
                </c:pt>
                <c:pt idx="668">
                  <c:v>5846</c:v>
                </c:pt>
                <c:pt idx="669">
                  <c:v>6406</c:v>
                </c:pt>
                <c:pt idx="670">
                  <c:v>5789</c:v>
                </c:pt>
                <c:pt idx="671">
                  <c:v>6042</c:v>
                </c:pt>
                <c:pt idx="672">
                  <c:v>6533</c:v>
                </c:pt>
                <c:pt idx="673">
                  <c:v>7711</c:v>
                </c:pt>
                <c:pt idx="674">
                  <c:v>7077</c:v>
                </c:pt>
                <c:pt idx="675">
                  <c:v>7691</c:v>
                </c:pt>
                <c:pt idx="676">
                  <c:v>10673</c:v>
                </c:pt>
                <c:pt idx="677">
                  <c:v>8200</c:v>
                </c:pt>
                <c:pt idx="678">
                  <c:v>6576</c:v>
                </c:pt>
                <c:pt idx="679">
                  <c:v>6607</c:v>
                </c:pt>
                <c:pt idx="680">
                  <c:v>7976</c:v>
                </c:pt>
                <c:pt idx="681">
                  <c:v>7844</c:v>
                </c:pt>
                <c:pt idx="682">
                  <c:v>8236</c:v>
                </c:pt>
                <c:pt idx="683">
                  <c:v>10944</c:v>
                </c:pt>
                <c:pt idx="684">
                  <c:v>8637</c:v>
                </c:pt>
                <c:pt idx="685">
                  <c:v>6160</c:v>
                </c:pt>
                <c:pt idx="686">
                  <c:v>6203</c:v>
                </c:pt>
                <c:pt idx="687">
                  <c:v>6656</c:v>
                </c:pt>
                <c:pt idx="688">
                  <c:v>6577</c:v>
                </c:pt>
                <c:pt idx="689">
                  <c:v>8106</c:v>
                </c:pt>
                <c:pt idx="690">
                  <c:v>11049</c:v>
                </c:pt>
                <c:pt idx="691">
                  <c:v>9612</c:v>
                </c:pt>
                <c:pt idx="692">
                  <c:v>7895</c:v>
                </c:pt>
                <c:pt idx="693">
                  <c:v>7802</c:v>
                </c:pt>
                <c:pt idx="694">
                  <c:v>8386</c:v>
                </c:pt>
                <c:pt idx="695">
                  <c:v>7741</c:v>
                </c:pt>
                <c:pt idx="696">
                  <c:v>7455</c:v>
                </c:pt>
                <c:pt idx="697">
                  <c:v>8281</c:v>
                </c:pt>
                <c:pt idx="698">
                  <c:v>7495</c:v>
                </c:pt>
                <c:pt idx="699">
                  <c:v>6630</c:v>
                </c:pt>
                <c:pt idx="700">
                  <c:v>8570</c:v>
                </c:pt>
                <c:pt idx="701">
                  <c:v>8051</c:v>
                </c:pt>
                <c:pt idx="702">
                  <c:v>8569</c:v>
                </c:pt>
                <c:pt idx="703">
                  <c:v>7893</c:v>
                </c:pt>
                <c:pt idx="704">
                  <c:v>9589</c:v>
                </c:pt>
                <c:pt idx="705">
                  <c:v>7773</c:v>
                </c:pt>
                <c:pt idx="706">
                  <c:v>7069</c:v>
                </c:pt>
                <c:pt idx="707">
                  <c:v>8322</c:v>
                </c:pt>
                <c:pt idx="708">
                  <c:v>10573</c:v>
                </c:pt>
                <c:pt idx="709">
                  <c:v>9441</c:v>
                </c:pt>
                <c:pt idx="710">
                  <c:v>11218</c:v>
                </c:pt>
                <c:pt idx="711">
                  <c:v>10428</c:v>
                </c:pt>
                <c:pt idx="712">
                  <c:v>10613</c:v>
                </c:pt>
                <c:pt idx="713">
                  <c:v>7281</c:v>
                </c:pt>
                <c:pt idx="714">
                  <c:v>7378</c:v>
                </c:pt>
                <c:pt idx="715">
                  <c:v>8893</c:v>
                </c:pt>
                <c:pt idx="716">
                  <c:v>8111</c:v>
                </c:pt>
                <c:pt idx="717">
                  <c:v>12824</c:v>
                </c:pt>
                <c:pt idx="718">
                  <c:v>15453</c:v>
                </c:pt>
                <c:pt idx="719">
                  <c:v>14904</c:v>
                </c:pt>
                <c:pt idx="720">
                  <c:v>12112</c:v>
                </c:pt>
                <c:pt idx="721">
                  <c:v>9800</c:v>
                </c:pt>
                <c:pt idx="722">
                  <c:v>10603</c:v>
                </c:pt>
                <c:pt idx="723">
                  <c:v>9669</c:v>
                </c:pt>
                <c:pt idx="724">
                  <c:v>11458</c:v>
                </c:pt>
                <c:pt idx="725">
                  <c:v>13514</c:v>
                </c:pt>
                <c:pt idx="726">
                  <c:v>11546</c:v>
                </c:pt>
                <c:pt idx="727">
                  <c:v>7787</c:v>
                </c:pt>
                <c:pt idx="728">
                  <c:v>8720</c:v>
                </c:pt>
                <c:pt idx="729">
                  <c:v>9724</c:v>
                </c:pt>
                <c:pt idx="730">
                  <c:v>8617</c:v>
                </c:pt>
                <c:pt idx="731">
                  <c:v>10986</c:v>
                </c:pt>
                <c:pt idx="732">
                  <c:v>11969</c:v>
                </c:pt>
                <c:pt idx="733">
                  <c:v>11507</c:v>
                </c:pt>
                <c:pt idx="734">
                  <c:v>8935</c:v>
                </c:pt>
                <c:pt idx="735">
                  <c:v>9612</c:v>
                </c:pt>
                <c:pt idx="736">
                  <c:v>11687</c:v>
                </c:pt>
                <c:pt idx="737">
                  <c:v>10459</c:v>
                </c:pt>
                <c:pt idx="738">
                  <c:v>12489</c:v>
                </c:pt>
                <c:pt idx="739">
                  <c:v>13350</c:v>
                </c:pt>
                <c:pt idx="740">
                  <c:v>10273</c:v>
                </c:pt>
                <c:pt idx="741">
                  <c:v>7825</c:v>
                </c:pt>
                <c:pt idx="742">
                  <c:v>7876</c:v>
                </c:pt>
                <c:pt idx="743">
                  <c:v>12584</c:v>
                </c:pt>
                <c:pt idx="744">
                  <c:v>9768</c:v>
                </c:pt>
                <c:pt idx="745">
                  <c:v>13066</c:v>
                </c:pt>
                <c:pt idx="746">
                  <c:v>14859</c:v>
                </c:pt>
                <c:pt idx="747">
                  <c:v>12460</c:v>
                </c:pt>
                <c:pt idx="748">
                  <c:v>9153</c:v>
                </c:pt>
                <c:pt idx="749">
                  <c:v>9824</c:v>
                </c:pt>
                <c:pt idx="750">
                  <c:v>11180</c:v>
                </c:pt>
                <c:pt idx="751">
                  <c:v>14500</c:v>
                </c:pt>
                <c:pt idx="752">
                  <c:v>12649</c:v>
                </c:pt>
                <c:pt idx="753">
                  <c:v>15791</c:v>
                </c:pt>
                <c:pt idx="754">
                  <c:v>11837</c:v>
                </c:pt>
                <c:pt idx="755">
                  <c:v>10115</c:v>
                </c:pt>
                <c:pt idx="756">
                  <c:v>8968</c:v>
                </c:pt>
                <c:pt idx="757">
                  <c:v>13733</c:v>
                </c:pt>
                <c:pt idx="758">
                  <c:v>9761</c:v>
                </c:pt>
                <c:pt idx="759">
                  <c:v>11573</c:v>
                </c:pt>
                <c:pt idx="760">
                  <c:v>12839</c:v>
                </c:pt>
                <c:pt idx="761">
                  <c:v>15523</c:v>
                </c:pt>
                <c:pt idx="762">
                  <c:v>12680</c:v>
                </c:pt>
                <c:pt idx="763">
                  <c:v>11017</c:v>
                </c:pt>
                <c:pt idx="764">
                  <c:v>11742</c:v>
                </c:pt>
                <c:pt idx="765">
                  <c:v>12666</c:v>
                </c:pt>
                <c:pt idx="766">
                  <c:v>12289</c:v>
                </c:pt>
                <c:pt idx="767">
                  <c:v>14079</c:v>
                </c:pt>
                <c:pt idx="768">
                  <c:v>12327</c:v>
                </c:pt>
                <c:pt idx="769">
                  <c:v>11170</c:v>
                </c:pt>
                <c:pt idx="770">
                  <c:v>12195</c:v>
                </c:pt>
                <c:pt idx="771">
                  <c:v>15937</c:v>
                </c:pt>
                <c:pt idx="772">
                  <c:v>14034</c:v>
                </c:pt>
                <c:pt idx="773">
                  <c:v>13676</c:v>
                </c:pt>
                <c:pt idx="774">
                  <c:v>12999</c:v>
                </c:pt>
                <c:pt idx="775">
                  <c:v>13707</c:v>
                </c:pt>
                <c:pt idx="776">
                  <c:v>12000</c:v>
                </c:pt>
                <c:pt idx="777">
                  <c:v>9088</c:v>
                </c:pt>
                <c:pt idx="778">
                  <c:v>14122</c:v>
                </c:pt>
                <c:pt idx="779">
                  <c:v>10687</c:v>
                </c:pt>
                <c:pt idx="780">
                  <c:v>13642</c:v>
                </c:pt>
                <c:pt idx="781">
                  <c:v>17157</c:v>
                </c:pt>
                <c:pt idx="782">
                  <c:v>13335</c:v>
                </c:pt>
                <c:pt idx="783">
                  <c:v>13396</c:v>
                </c:pt>
                <c:pt idx="784">
                  <c:v>10599</c:v>
                </c:pt>
                <c:pt idx="785">
                  <c:v>15283</c:v>
                </c:pt>
                <c:pt idx="786">
                  <c:v>11469</c:v>
                </c:pt>
                <c:pt idx="787">
                  <c:v>13739</c:v>
                </c:pt>
                <c:pt idx="788">
                  <c:v>26355</c:v>
                </c:pt>
                <c:pt idx="789">
                  <c:v>13377</c:v>
                </c:pt>
                <c:pt idx="790">
                  <c:v>12583</c:v>
                </c:pt>
                <c:pt idx="791">
                  <c:v>13245</c:v>
                </c:pt>
                <c:pt idx="792">
                  <c:v>15924</c:v>
                </c:pt>
                <c:pt idx="793">
                  <c:v>11901</c:v>
                </c:pt>
                <c:pt idx="794">
                  <c:v>13315</c:v>
                </c:pt>
                <c:pt idx="795">
                  <c:v>15931</c:v>
                </c:pt>
                <c:pt idx="796">
                  <c:v>16442</c:v>
                </c:pt>
                <c:pt idx="797">
                  <c:v>17757</c:v>
                </c:pt>
                <c:pt idx="798">
                  <c:v>15066</c:v>
                </c:pt>
                <c:pt idx="799">
                  <c:v>15814</c:v>
                </c:pt>
                <c:pt idx="800">
                  <c:v>16454</c:v>
                </c:pt>
                <c:pt idx="801">
                  <c:v>17037</c:v>
                </c:pt>
                <c:pt idx="802">
                  <c:v>29820</c:v>
                </c:pt>
                <c:pt idx="803">
                  <c:v>15460</c:v>
                </c:pt>
                <c:pt idx="804">
                  <c:v>14032</c:v>
                </c:pt>
              </c:numCache>
            </c:numRef>
          </c:val>
          <c:smooth val="0"/>
          <c:extLst>
            <c:ext xmlns:c16="http://schemas.microsoft.com/office/drawing/2014/chart" uri="{C3380CC4-5D6E-409C-BE32-E72D297353CC}">
              <c16:uniqueId val="{00000001-B6F7-4FB3-A138-1EE6B16C79C0}"/>
            </c:ext>
          </c:extLst>
        </c:ser>
        <c:dLbls>
          <c:showLegendKey val="0"/>
          <c:showVal val="0"/>
          <c:showCatName val="0"/>
          <c:showSerName val="0"/>
          <c:showPercent val="0"/>
          <c:showBubbleSize val="0"/>
        </c:dLbls>
        <c:marker val="1"/>
        <c:smooth val="0"/>
        <c:axId val="1444967280"/>
        <c:axId val="1444948144"/>
      </c:lineChart>
      <c:dateAx>
        <c:axId val="18527731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62751"/>
        <c:crosses val="autoZero"/>
        <c:auto val="1"/>
        <c:lblOffset val="100"/>
        <c:baseTimeUnit val="days"/>
      </c:dateAx>
      <c:valAx>
        <c:axId val="1852627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77311"/>
        <c:crosses val="autoZero"/>
        <c:crossBetween val="between"/>
      </c:valAx>
      <c:valAx>
        <c:axId val="1444948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967280"/>
        <c:crosses val="max"/>
        <c:crossBetween val="between"/>
      </c:valAx>
      <c:dateAx>
        <c:axId val="1444967280"/>
        <c:scaling>
          <c:orientation val="minMax"/>
        </c:scaling>
        <c:delete val="1"/>
        <c:axPos val="b"/>
        <c:numFmt formatCode="m/d/yyyy" sourceLinked="1"/>
        <c:majorTickMark val="out"/>
        <c:minorTickMark val="none"/>
        <c:tickLblPos val="nextTo"/>
        <c:crossAx val="1444948144"/>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Forecasts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'actual KPI for forecasts period'!$B$1</c:f>
              <c:strCache>
                <c:ptCount val="1"/>
                <c:pt idx="0">
                  <c:v>Actual</c:v>
                </c:pt>
              </c:strCache>
            </c:strRef>
          </c:tx>
          <c:spPr>
            <a:ln w="28575" cap="rnd">
              <a:solidFill>
                <a:schemeClr val="accent1"/>
              </a:solidFill>
              <a:round/>
            </a:ln>
            <a:effectLst/>
          </c:spPr>
          <c:marker>
            <c:symbol val="none"/>
          </c:marker>
          <c:cat>
            <c:numRef>
              <c:f>'actual KPI for forecasts period'!$A$2:$A$864</c:f>
              <c:numCache>
                <c:formatCode>m/d/yyyy</c:formatCode>
                <c:ptCount val="863"/>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pt idx="805">
                  <c:v>44432</c:v>
                </c:pt>
                <c:pt idx="806">
                  <c:v>44433</c:v>
                </c:pt>
                <c:pt idx="807">
                  <c:v>44434</c:v>
                </c:pt>
                <c:pt idx="808">
                  <c:v>44435</c:v>
                </c:pt>
                <c:pt idx="809">
                  <c:v>44436</c:v>
                </c:pt>
                <c:pt idx="810">
                  <c:v>44437</c:v>
                </c:pt>
                <c:pt idx="811">
                  <c:v>44438</c:v>
                </c:pt>
                <c:pt idx="812">
                  <c:v>44439</c:v>
                </c:pt>
                <c:pt idx="813">
                  <c:v>44440</c:v>
                </c:pt>
                <c:pt idx="814">
                  <c:v>44441</c:v>
                </c:pt>
                <c:pt idx="815">
                  <c:v>44442</c:v>
                </c:pt>
                <c:pt idx="816">
                  <c:v>44443</c:v>
                </c:pt>
                <c:pt idx="817">
                  <c:v>44444</c:v>
                </c:pt>
                <c:pt idx="818">
                  <c:v>44445</c:v>
                </c:pt>
                <c:pt idx="819">
                  <c:v>44446</c:v>
                </c:pt>
                <c:pt idx="820">
                  <c:v>44447</c:v>
                </c:pt>
                <c:pt idx="821">
                  <c:v>44448</c:v>
                </c:pt>
                <c:pt idx="822">
                  <c:v>44449</c:v>
                </c:pt>
                <c:pt idx="823">
                  <c:v>44450</c:v>
                </c:pt>
                <c:pt idx="824">
                  <c:v>44451</c:v>
                </c:pt>
                <c:pt idx="825">
                  <c:v>44452</c:v>
                </c:pt>
                <c:pt idx="826">
                  <c:v>44453</c:v>
                </c:pt>
                <c:pt idx="827">
                  <c:v>44454</c:v>
                </c:pt>
                <c:pt idx="828">
                  <c:v>44455</c:v>
                </c:pt>
                <c:pt idx="829">
                  <c:v>44456</c:v>
                </c:pt>
                <c:pt idx="830">
                  <c:v>44457</c:v>
                </c:pt>
                <c:pt idx="831">
                  <c:v>44458</c:v>
                </c:pt>
                <c:pt idx="832">
                  <c:v>44459</c:v>
                </c:pt>
                <c:pt idx="833">
                  <c:v>44460</c:v>
                </c:pt>
                <c:pt idx="834">
                  <c:v>44461</c:v>
                </c:pt>
                <c:pt idx="835">
                  <c:v>44462</c:v>
                </c:pt>
                <c:pt idx="836">
                  <c:v>44463</c:v>
                </c:pt>
                <c:pt idx="837">
                  <c:v>44464</c:v>
                </c:pt>
                <c:pt idx="838">
                  <c:v>44465</c:v>
                </c:pt>
                <c:pt idx="839">
                  <c:v>44466</c:v>
                </c:pt>
                <c:pt idx="840">
                  <c:v>44467</c:v>
                </c:pt>
                <c:pt idx="841">
                  <c:v>44468</c:v>
                </c:pt>
                <c:pt idx="842">
                  <c:v>44469</c:v>
                </c:pt>
                <c:pt idx="843">
                  <c:v>44470</c:v>
                </c:pt>
                <c:pt idx="844">
                  <c:v>44471</c:v>
                </c:pt>
                <c:pt idx="845">
                  <c:v>44472</c:v>
                </c:pt>
                <c:pt idx="846">
                  <c:v>44473</c:v>
                </c:pt>
                <c:pt idx="847">
                  <c:v>44474</c:v>
                </c:pt>
                <c:pt idx="848">
                  <c:v>44475</c:v>
                </c:pt>
                <c:pt idx="849">
                  <c:v>44476</c:v>
                </c:pt>
                <c:pt idx="850">
                  <c:v>44477</c:v>
                </c:pt>
                <c:pt idx="851">
                  <c:v>44478</c:v>
                </c:pt>
                <c:pt idx="852">
                  <c:v>44479</c:v>
                </c:pt>
                <c:pt idx="853">
                  <c:v>44480</c:v>
                </c:pt>
                <c:pt idx="854">
                  <c:v>44481</c:v>
                </c:pt>
                <c:pt idx="855">
                  <c:v>44482</c:v>
                </c:pt>
                <c:pt idx="856">
                  <c:v>44483</c:v>
                </c:pt>
                <c:pt idx="857">
                  <c:v>44484</c:v>
                </c:pt>
                <c:pt idx="858">
                  <c:v>44485</c:v>
                </c:pt>
                <c:pt idx="859">
                  <c:v>44486</c:v>
                </c:pt>
                <c:pt idx="860">
                  <c:v>44487</c:v>
                </c:pt>
                <c:pt idx="861">
                  <c:v>44488</c:v>
                </c:pt>
                <c:pt idx="862">
                  <c:v>44489</c:v>
                </c:pt>
              </c:numCache>
            </c:numRef>
          </c:cat>
          <c:val>
            <c:numRef>
              <c:f>'actual KPI for forecasts period'!$B$2:$B$864</c:f>
              <c:numCache>
                <c:formatCode>#,##0</c:formatCode>
                <c:ptCount val="863"/>
                <c:pt idx="0">
                  <c:v>942</c:v>
                </c:pt>
                <c:pt idx="1">
                  <c:v>2346</c:v>
                </c:pt>
                <c:pt idx="2">
                  <c:v>2918</c:v>
                </c:pt>
                <c:pt idx="3">
                  <c:v>4192</c:v>
                </c:pt>
                <c:pt idx="4">
                  <c:v>5102</c:v>
                </c:pt>
                <c:pt idx="5">
                  <c:v>3205</c:v>
                </c:pt>
                <c:pt idx="6">
                  <c:v>2298</c:v>
                </c:pt>
                <c:pt idx="7">
                  <c:v>2569</c:v>
                </c:pt>
                <c:pt idx="8">
                  <c:v>2562</c:v>
                </c:pt>
                <c:pt idx="9">
                  <c:v>2652</c:v>
                </c:pt>
                <c:pt idx="10">
                  <c:v>3236</c:v>
                </c:pt>
                <c:pt idx="11">
                  <c:v>3836</c:v>
                </c:pt>
                <c:pt idx="12">
                  <c:v>2942</c:v>
                </c:pt>
                <c:pt idx="13">
                  <c:v>1819</c:v>
                </c:pt>
                <c:pt idx="14">
                  <c:v>2052</c:v>
                </c:pt>
                <c:pt idx="15">
                  <c:v>2169</c:v>
                </c:pt>
                <c:pt idx="16">
                  <c:v>2356</c:v>
                </c:pt>
                <c:pt idx="17">
                  <c:v>2863</c:v>
                </c:pt>
                <c:pt idx="18">
                  <c:v>3937</c:v>
                </c:pt>
                <c:pt idx="19">
                  <c:v>2927</c:v>
                </c:pt>
                <c:pt idx="20">
                  <c:v>1543</c:v>
                </c:pt>
                <c:pt idx="21">
                  <c:v>1451</c:v>
                </c:pt>
                <c:pt idx="22">
                  <c:v>1506</c:v>
                </c:pt>
                <c:pt idx="23">
                  <c:v>1840</c:v>
                </c:pt>
                <c:pt idx="24">
                  <c:v>2534</c:v>
                </c:pt>
                <c:pt idx="25">
                  <c:v>3548</c:v>
                </c:pt>
                <c:pt idx="26">
                  <c:v>2819</c:v>
                </c:pt>
                <c:pt idx="27">
                  <c:v>1941</c:v>
                </c:pt>
                <c:pt idx="28">
                  <c:v>2043</c:v>
                </c:pt>
                <c:pt idx="29">
                  <c:v>2090</c:v>
                </c:pt>
                <c:pt idx="30">
                  <c:v>2176</c:v>
                </c:pt>
                <c:pt idx="31">
                  <c:v>2899</c:v>
                </c:pt>
                <c:pt idx="32">
                  <c:v>4059</c:v>
                </c:pt>
                <c:pt idx="33">
                  <c:v>3339</c:v>
                </c:pt>
                <c:pt idx="34">
                  <c:v>2212</c:v>
                </c:pt>
                <c:pt idx="35">
                  <c:v>2353</c:v>
                </c:pt>
                <c:pt idx="36">
                  <c:v>2464</c:v>
                </c:pt>
                <c:pt idx="37">
                  <c:v>2453</c:v>
                </c:pt>
                <c:pt idx="38">
                  <c:v>3680</c:v>
                </c:pt>
                <c:pt idx="39">
                  <c:v>4883</c:v>
                </c:pt>
                <c:pt idx="40">
                  <c:v>3858</c:v>
                </c:pt>
                <c:pt idx="41">
                  <c:v>2468</c:v>
                </c:pt>
                <c:pt idx="42">
                  <c:v>2766</c:v>
                </c:pt>
                <c:pt idx="43">
                  <c:v>2987</c:v>
                </c:pt>
                <c:pt idx="44">
                  <c:v>3953</c:v>
                </c:pt>
                <c:pt idx="45">
                  <c:v>3977</c:v>
                </c:pt>
                <c:pt idx="46">
                  <c:v>5753</c:v>
                </c:pt>
                <c:pt idx="47">
                  <c:v>4466</c:v>
                </c:pt>
                <c:pt idx="48">
                  <c:v>2781</c:v>
                </c:pt>
                <c:pt idx="49">
                  <c:v>3240</c:v>
                </c:pt>
                <c:pt idx="50">
                  <c:v>3385</c:v>
                </c:pt>
                <c:pt idx="51">
                  <c:v>3588</c:v>
                </c:pt>
                <c:pt idx="52">
                  <c:v>4691</c:v>
                </c:pt>
                <c:pt idx="53">
                  <c:v>6176</c:v>
                </c:pt>
                <c:pt idx="54">
                  <c:v>4800</c:v>
                </c:pt>
                <c:pt idx="55">
                  <c:v>3252</c:v>
                </c:pt>
                <c:pt idx="56">
                  <c:v>3446</c:v>
                </c:pt>
                <c:pt idx="57">
                  <c:v>3678</c:v>
                </c:pt>
                <c:pt idx="58">
                  <c:v>4169</c:v>
                </c:pt>
                <c:pt idx="59">
                  <c:v>5795</c:v>
                </c:pt>
                <c:pt idx="60">
                  <c:v>7266</c:v>
                </c:pt>
                <c:pt idx="61">
                  <c:v>6022</c:v>
                </c:pt>
                <c:pt idx="62">
                  <c:v>3460</c:v>
                </c:pt>
                <c:pt idx="63">
                  <c:v>3369</c:v>
                </c:pt>
                <c:pt idx="64">
                  <c:v>3910</c:v>
                </c:pt>
                <c:pt idx="65">
                  <c:v>4264</c:v>
                </c:pt>
                <c:pt idx="66">
                  <c:v>5758</c:v>
                </c:pt>
                <c:pt idx="67">
                  <c:v>7342</c:v>
                </c:pt>
                <c:pt idx="68">
                  <c:v>5839</c:v>
                </c:pt>
                <c:pt idx="69">
                  <c:v>3338</c:v>
                </c:pt>
                <c:pt idx="70">
                  <c:v>3531</c:v>
                </c:pt>
                <c:pt idx="71">
                  <c:v>3775</c:v>
                </c:pt>
                <c:pt idx="72">
                  <c:v>4200</c:v>
                </c:pt>
                <c:pt idx="73">
                  <c:v>5628</c:v>
                </c:pt>
                <c:pt idx="74">
                  <c:v>7642</c:v>
                </c:pt>
                <c:pt idx="75">
                  <c:v>7307</c:v>
                </c:pt>
                <c:pt idx="76">
                  <c:v>5433</c:v>
                </c:pt>
                <c:pt idx="77">
                  <c:v>3800</c:v>
                </c:pt>
                <c:pt idx="78">
                  <c:v>3911</c:v>
                </c:pt>
                <c:pt idx="79">
                  <c:v>4463</c:v>
                </c:pt>
                <c:pt idx="80">
                  <c:v>6621</c:v>
                </c:pt>
                <c:pt idx="81">
                  <c:v>9401</c:v>
                </c:pt>
                <c:pt idx="82">
                  <c:v>7122</c:v>
                </c:pt>
                <c:pt idx="83">
                  <c:v>4245</c:v>
                </c:pt>
                <c:pt idx="84">
                  <c:v>4356</c:v>
                </c:pt>
                <c:pt idx="85">
                  <c:v>4652</c:v>
                </c:pt>
                <c:pt idx="86">
                  <c:v>4902</c:v>
                </c:pt>
                <c:pt idx="87">
                  <c:v>6580</c:v>
                </c:pt>
                <c:pt idx="88">
                  <c:v>10013</c:v>
                </c:pt>
                <c:pt idx="89">
                  <c:v>7258</c:v>
                </c:pt>
                <c:pt idx="90">
                  <c:v>4085</c:v>
                </c:pt>
                <c:pt idx="91">
                  <c:v>4078</c:v>
                </c:pt>
                <c:pt idx="92">
                  <c:v>4505</c:v>
                </c:pt>
                <c:pt idx="93">
                  <c:v>5258</c:v>
                </c:pt>
                <c:pt idx="94">
                  <c:v>7673</c:v>
                </c:pt>
                <c:pt idx="95">
                  <c:v>10875</c:v>
                </c:pt>
                <c:pt idx="96">
                  <c:v>8192</c:v>
                </c:pt>
                <c:pt idx="97">
                  <c:v>4354</c:v>
                </c:pt>
                <c:pt idx="98">
                  <c:v>4435</c:v>
                </c:pt>
                <c:pt idx="99">
                  <c:v>4569</c:v>
                </c:pt>
                <c:pt idx="100">
                  <c:v>4997</c:v>
                </c:pt>
                <c:pt idx="101">
                  <c:v>6960</c:v>
                </c:pt>
                <c:pt idx="102">
                  <c:v>10251</c:v>
                </c:pt>
                <c:pt idx="103">
                  <c:v>6984</c:v>
                </c:pt>
                <c:pt idx="104">
                  <c:v>3983</c:v>
                </c:pt>
                <c:pt idx="105">
                  <c:v>5222</c:v>
                </c:pt>
                <c:pt idx="106">
                  <c:v>4816</c:v>
                </c:pt>
                <c:pt idx="107">
                  <c:v>5311</c:v>
                </c:pt>
                <c:pt idx="108">
                  <c:v>7066</c:v>
                </c:pt>
                <c:pt idx="109">
                  <c:v>10406</c:v>
                </c:pt>
                <c:pt idx="110">
                  <c:v>7399</c:v>
                </c:pt>
                <c:pt idx="111">
                  <c:v>3987</c:v>
                </c:pt>
                <c:pt idx="112">
                  <c:v>5029</c:v>
                </c:pt>
                <c:pt idx="113">
                  <c:v>4642</c:v>
                </c:pt>
                <c:pt idx="114">
                  <c:v>5152</c:v>
                </c:pt>
                <c:pt idx="115">
                  <c:v>6786</c:v>
                </c:pt>
                <c:pt idx="116">
                  <c:v>10203</c:v>
                </c:pt>
                <c:pt idx="117">
                  <c:v>7245</c:v>
                </c:pt>
                <c:pt idx="118">
                  <c:v>2820</c:v>
                </c:pt>
                <c:pt idx="119">
                  <c:v>2611</c:v>
                </c:pt>
                <c:pt idx="120">
                  <c:v>2584</c:v>
                </c:pt>
                <c:pt idx="121">
                  <c:v>3113</c:v>
                </c:pt>
                <c:pt idx="122">
                  <c:v>5547</c:v>
                </c:pt>
                <c:pt idx="123">
                  <c:v>8475</c:v>
                </c:pt>
                <c:pt idx="124">
                  <c:v>5503</c:v>
                </c:pt>
                <c:pt idx="125">
                  <c:v>2815</c:v>
                </c:pt>
                <c:pt idx="126">
                  <c:v>2950</c:v>
                </c:pt>
                <c:pt idx="127">
                  <c:v>3043</c:v>
                </c:pt>
                <c:pt idx="128">
                  <c:v>3217</c:v>
                </c:pt>
                <c:pt idx="129">
                  <c:v>4816</c:v>
                </c:pt>
                <c:pt idx="130">
                  <c:v>6962</c:v>
                </c:pt>
                <c:pt idx="131">
                  <c:v>5174</c:v>
                </c:pt>
                <c:pt idx="132">
                  <c:v>2865</c:v>
                </c:pt>
                <c:pt idx="133">
                  <c:v>2776</c:v>
                </c:pt>
                <c:pt idx="134">
                  <c:v>2956</c:v>
                </c:pt>
                <c:pt idx="135">
                  <c:v>3470</c:v>
                </c:pt>
                <c:pt idx="136">
                  <c:v>4842</c:v>
                </c:pt>
                <c:pt idx="137">
                  <c:v>7545</c:v>
                </c:pt>
                <c:pt idx="138">
                  <c:v>4984</c:v>
                </c:pt>
                <c:pt idx="139">
                  <c:v>2673</c:v>
                </c:pt>
                <c:pt idx="140">
                  <c:v>2996</c:v>
                </c:pt>
                <c:pt idx="141">
                  <c:v>3445</c:v>
                </c:pt>
                <c:pt idx="142">
                  <c:v>4179</c:v>
                </c:pt>
                <c:pt idx="143">
                  <c:v>7117</c:v>
                </c:pt>
                <c:pt idx="144">
                  <c:v>10241</c:v>
                </c:pt>
                <c:pt idx="145">
                  <c:v>6811</c:v>
                </c:pt>
                <c:pt idx="146">
                  <c:v>2897</c:v>
                </c:pt>
                <c:pt idx="147">
                  <c:v>2874</c:v>
                </c:pt>
                <c:pt idx="148">
                  <c:v>2868</c:v>
                </c:pt>
                <c:pt idx="149">
                  <c:v>2967</c:v>
                </c:pt>
                <c:pt idx="150">
                  <c:v>4305</c:v>
                </c:pt>
                <c:pt idx="151">
                  <c:v>7157</c:v>
                </c:pt>
                <c:pt idx="152">
                  <c:v>5007</c:v>
                </c:pt>
                <c:pt idx="153">
                  <c:v>2345</c:v>
                </c:pt>
                <c:pt idx="154">
                  <c:v>2189</c:v>
                </c:pt>
                <c:pt idx="155">
                  <c:v>2588</c:v>
                </c:pt>
                <c:pt idx="156">
                  <c:v>2660</c:v>
                </c:pt>
                <c:pt idx="157">
                  <c:v>3895</c:v>
                </c:pt>
                <c:pt idx="158">
                  <c:v>5789</c:v>
                </c:pt>
                <c:pt idx="159">
                  <c:v>4619</c:v>
                </c:pt>
                <c:pt idx="160">
                  <c:v>2112</c:v>
                </c:pt>
                <c:pt idx="161">
                  <c:v>2056</c:v>
                </c:pt>
                <c:pt idx="162">
                  <c:v>2225</c:v>
                </c:pt>
                <c:pt idx="163">
                  <c:v>2426</c:v>
                </c:pt>
                <c:pt idx="164">
                  <c:v>3888</c:v>
                </c:pt>
                <c:pt idx="165">
                  <c:v>6084</c:v>
                </c:pt>
                <c:pt idx="166">
                  <c:v>4701</c:v>
                </c:pt>
                <c:pt idx="167">
                  <c:v>2684</c:v>
                </c:pt>
                <c:pt idx="168">
                  <c:v>3348</c:v>
                </c:pt>
                <c:pt idx="169">
                  <c:v>3274</c:v>
                </c:pt>
                <c:pt idx="170">
                  <c:v>3678</c:v>
                </c:pt>
                <c:pt idx="171">
                  <c:v>5613</c:v>
                </c:pt>
                <c:pt idx="172">
                  <c:v>8313</c:v>
                </c:pt>
                <c:pt idx="173">
                  <c:v>6437</c:v>
                </c:pt>
                <c:pt idx="174">
                  <c:v>3138</c:v>
                </c:pt>
                <c:pt idx="175">
                  <c:v>3400</c:v>
                </c:pt>
                <c:pt idx="176">
                  <c:v>3731</c:v>
                </c:pt>
                <c:pt idx="177">
                  <c:v>4162</c:v>
                </c:pt>
                <c:pt idx="178">
                  <c:v>6716</c:v>
                </c:pt>
                <c:pt idx="179">
                  <c:v>9029</c:v>
                </c:pt>
                <c:pt idx="180">
                  <c:v>7180</c:v>
                </c:pt>
                <c:pt idx="181">
                  <c:v>3362</c:v>
                </c:pt>
                <c:pt idx="182">
                  <c:v>4285</c:v>
                </c:pt>
                <c:pt idx="183">
                  <c:v>4664</c:v>
                </c:pt>
                <c:pt idx="184">
                  <c:v>6462</c:v>
                </c:pt>
                <c:pt idx="185">
                  <c:v>8742</c:v>
                </c:pt>
                <c:pt idx="186">
                  <c:v>12395</c:v>
                </c:pt>
                <c:pt idx="187">
                  <c:v>9451</c:v>
                </c:pt>
                <c:pt idx="188">
                  <c:v>4399</c:v>
                </c:pt>
                <c:pt idx="189">
                  <c:v>4708</c:v>
                </c:pt>
                <c:pt idx="190">
                  <c:v>5628</c:v>
                </c:pt>
                <c:pt idx="191">
                  <c:v>6664</c:v>
                </c:pt>
                <c:pt idx="192">
                  <c:v>9683</c:v>
                </c:pt>
                <c:pt idx="193">
                  <c:v>11505</c:v>
                </c:pt>
                <c:pt idx="194">
                  <c:v>8054</c:v>
                </c:pt>
                <c:pt idx="195">
                  <c:v>5415</c:v>
                </c:pt>
                <c:pt idx="196">
                  <c:v>6621</c:v>
                </c:pt>
                <c:pt idx="197">
                  <c:v>9784</c:v>
                </c:pt>
                <c:pt idx="198">
                  <c:v>6444</c:v>
                </c:pt>
                <c:pt idx="199">
                  <c:v>5502</c:v>
                </c:pt>
                <c:pt idx="200">
                  <c:v>6378</c:v>
                </c:pt>
                <c:pt idx="201">
                  <c:v>6172</c:v>
                </c:pt>
                <c:pt idx="202">
                  <c:v>4475</c:v>
                </c:pt>
                <c:pt idx="203">
                  <c:v>10577</c:v>
                </c:pt>
                <c:pt idx="204">
                  <c:v>8891</c:v>
                </c:pt>
                <c:pt idx="205">
                  <c:v>4363</c:v>
                </c:pt>
                <c:pt idx="206">
                  <c:v>5318</c:v>
                </c:pt>
                <c:pt idx="207">
                  <c:v>7013</c:v>
                </c:pt>
                <c:pt idx="208">
                  <c:v>5819</c:v>
                </c:pt>
                <c:pt idx="209">
                  <c:v>3557</c:v>
                </c:pt>
                <c:pt idx="210">
                  <c:v>3049</c:v>
                </c:pt>
                <c:pt idx="211">
                  <c:v>3084</c:v>
                </c:pt>
                <c:pt idx="212">
                  <c:v>3148</c:v>
                </c:pt>
                <c:pt idx="213">
                  <c:v>4198</c:v>
                </c:pt>
                <c:pt idx="214">
                  <c:v>6769</c:v>
                </c:pt>
                <c:pt idx="215">
                  <c:v>4991</c:v>
                </c:pt>
                <c:pt idx="216">
                  <c:v>2875</c:v>
                </c:pt>
                <c:pt idx="217">
                  <c:v>3017</c:v>
                </c:pt>
                <c:pt idx="218">
                  <c:v>2942</c:v>
                </c:pt>
                <c:pt idx="219">
                  <c:v>3192</c:v>
                </c:pt>
                <c:pt idx="220">
                  <c:v>4551</c:v>
                </c:pt>
                <c:pt idx="221">
                  <c:v>7193</c:v>
                </c:pt>
                <c:pt idx="222">
                  <c:v>5401</c:v>
                </c:pt>
                <c:pt idx="223">
                  <c:v>2598</c:v>
                </c:pt>
                <c:pt idx="224">
                  <c:v>2695</c:v>
                </c:pt>
                <c:pt idx="225">
                  <c:v>2852</c:v>
                </c:pt>
                <c:pt idx="226">
                  <c:v>3142</c:v>
                </c:pt>
                <c:pt idx="227">
                  <c:v>4603</c:v>
                </c:pt>
                <c:pt idx="228">
                  <c:v>7561</c:v>
                </c:pt>
                <c:pt idx="229">
                  <c:v>6027</c:v>
                </c:pt>
                <c:pt idx="230">
                  <c:v>2751</c:v>
                </c:pt>
                <c:pt idx="231">
                  <c:v>2556</c:v>
                </c:pt>
                <c:pt idx="232">
                  <c:v>2720</c:v>
                </c:pt>
                <c:pt idx="233">
                  <c:v>2839</c:v>
                </c:pt>
                <c:pt idx="234">
                  <c:v>4649</c:v>
                </c:pt>
                <c:pt idx="235">
                  <c:v>7318</c:v>
                </c:pt>
                <c:pt idx="236">
                  <c:v>5580</c:v>
                </c:pt>
                <c:pt idx="237">
                  <c:v>2560</c:v>
                </c:pt>
                <c:pt idx="238">
                  <c:v>2362</c:v>
                </c:pt>
                <c:pt idx="239">
                  <c:v>2528</c:v>
                </c:pt>
                <c:pt idx="240">
                  <c:v>2854</c:v>
                </c:pt>
                <c:pt idx="241">
                  <c:v>4118</c:v>
                </c:pt>
                <c:pt idx="242">
                  <c:v>7090</c:v>
                </c:pt>
                <c:pt idx="243">
                  <c:v>6194</c:v>
                </c:pt>
                <c:pt idx="244">
                  <c:v>2651</c:v>
                </c:pt>
                <c:pt idx="245">
                  <c:v>2472</c:v>
                </c:pt>
                <c:pt idx="246">
                  <c:v>2772</c:v>
                </c:pt>
                <c:pt idx="247">
                  <c:v>3103</c:v>
                </c:pt>
                <c:pt idx="248">
                  <c:v>5029</c:v>
                </c:pt>
                <c:pt idx="249">
                  <c:v>8469</c:v>
                </c:pt>
                <c:pt idx="250">
                  <c:v>6665</c:v>
                </c:pt>
                <c:pt idx="251">
                  <c:v>3122</c:v>
                </c:pt>
                <c:pt idx="252">
                  <c:v>3147</c:v>
                </c:pt>
                <c:pt idx="253">
                  <c:v>3116</c:v>
                </c:pt>
                <c:pt idx="254">
                  <c:v>3621</c:v>
                </c:pt>
                <c:pt idx="255">
                  <c:v>4864</c:v>
                </c:pt>
                <c:pt idx="256">
                  <c:v>8117</c:v>
                </c:pt>
                <c:pt idx="257">
                  <c:v>6108</c:v>
                </c:pt>
                <c:pt idx="258">
                  <c:v>2840</c:v>
                </c:pt>
                <c:pt idx="259">
                  <c:v>2816</c:v>
                </c:pt>
                <c:pt idx="260">
                  <c:v>3046</c:v>
                </c:pt>
                <c:pt idx="261">
                  <c:v>3493</c:v>
                </c:pt>
                <c:pt idx="262">
                  <c:v>5289</c:v>
                </c:pt>
                <c:pt idx="263">
                  <c:v>8745</c:v>
                </c:pt>
                <c:pt idx="264">
                  <c:v>6277</c:v>
                </c:pt>
                <c:pt idx="265">
                  <c:v>2862</c:v>
                </c:pt>
                <c:pt idx="266">
                  <c:v>2761</c:v>
                </c:pt>
                <c:pt idx="267">
                  <c:v>3310</c:v>
                </c:pt>
                <c:pt idx="268">
                  <c:v>3927</c:v>
                </c:pt>
                <c:pt idx="269">
                  <c:v>5154</c:v>
                </c:pt>
                <c:pt idx="270">
                  <c:v>8159</c:v>
                </c:pt>
                <c:pt idx="271">
                  <c:v>6108</c:v>
                </c:pt>
                <c:pt idx="272">
                  <c:v>3176</c:v>
                </c:pt>
                <c:pt idx="273">
                  <c:v>2793</c:v>
                </c:pt>
                <c:pt idx="274">
                  <c:v>2851</c:v>
                </c:pt>
                <c:pt idx="275">
                  <c:v>2944</c:v>
                </c:pt>
                <c:pt idx="276">
                  <c:v>4201</c:v>
                </c:pt>
                <c:pt idx="277">
                  <c:v>6382</c:v>
                </c:pt>
                <c:pt idx="278">
                  <c:v>4581</c:v>
                </c:pt>
                <c:pt idx="279">
                  <c:v>2770</c:v>
                </c:pt>
                <c:pt idx="280">
                  <c:v>2261</c:v>
                </c:pt>
                <c:pt idx="281">
                  <c:v>2164</c:v>
                </c:pt>
                <c:pt idx="282">
                  <c:v>2330</c:v>
                </c:pt>
                <c:pt idx="283">
                  <c:v>2368</c:v>
                </c:pt>
                <c:pt idx="284">
                  <c:v>1931</c:v>
                </c:pt>
                <c:pt idx="285">
                  <c:v>1395</c:v>
                </c:pt>
                <c:pt idx="286">
                  <c:v>1223</c:v>
                </c:pt>
                <c:pt idx="287">
                  <c:v>908</c:v>
                </c:pt>
                <c:pt idx="288">
                  <c:v>718</c:v>
                </c:pt>
                <c:pt idx="289">
                  <c:v>630</c:v>
                </c:pt>
                <c:pt idx="290">
                  <c:v>780</c:v>
                </c:pt>
                <c:pt idx="291">
                  <c:v>712</c:v>
                </c:pt>
                <c:pt idx="292">
                  <c:v>574</c:v>
                </c:pt>
                <c:pt idx="293">
                  <c:v>555</c:v>
                </c:pt>
                <c:pt idx="294">
                  <c:v>469</c:v>
                </c:pt>
                <c:pt idx="295">
                  <c:v>424</c:v>
                </c:pt>
                <c:pt idx="296">
                  <c:v>408</c:v>
                </c:pt>
                <c:pt idx="297">
                  <c:v>469</c:v>
                </c:pt>
                <c:pt idx="298">
                  <c:v>467</c:v>
                </c:pt>
                <c:pt idx="299">
                  <c:v>418</c:v>
                </c:pt>
                <c:pt idx="300">
                  <c:v>389</c:v>
                </c:pt>
                <c:pt idx="301">
                  <c:v>350</c:v>
                </c:pt>
                <c:pt idx="302">
                  <c:v>309</c:v>
                </c:pt>
                <c:pt idx="303">
                  <c:v>379</c:v>
                </c:pt>
                <c:pt idx="304">
                  <c:v>383</c:v>
                </c:pt>
                <c:pt idx="305">
                  <c:v>355</c:v>
                </c:pt>
                <c:pt idx="306">
                  <c:v>325</c:v>
                </c:pt>
                <c:pt idx="307">
                  <c:v>322</c:v>
                </c:pt>
                <c:pt idx="308">
                  <c:v>299</c:v>
                </c:pt>
                <c:pt idx="309">
                  <c:v>301</c:v>
                </c:pt>
                <c:pt idx="310">
                  <c:v>316</c:v>
                </c:pt>
                <c:pt idx="311">
                  <c:v>404</c:v>
                </c:pt>
                <c:pt idx="312">
                  <c:v>352</c:v>
                </c:pt>
                <c:pt idx="313">
                  <c:v>334</c:v>
                </c:pt>
                <c:pt idx="314">
                  <c:v>328</c:v>
                </c:pt>
                <c:pt idx="315">
                  <c:v>299</c:v>
                </c:pt>
                <c:pt idx="316">
                  <c:v>294</c:v>
                </c:pt>
                <c:pt idx="317">
                  <c:v>343</c:v>
                </c:pt>
                <c:pt idx="318">
                  <c:v>377</c:v>
                </c:pt>
                <c:pt idx="319">
                  <c:v>369</c:v>
                </c:pt>
                <c:pt idx="320">
                  <c:v>286</c:v>
                </c:pt>
                <c:pt idx="321">
                  <c:v>309</c:v>
                </c:pt>
                <c:pt idx="322">
                  <c:v>283</c:v>
                </c:pt>
                <c:pt idx="323">
                  <c:v>286</c:v>
                </c:pt>
                <c:pt idx="324">
                  <c:v>290</c:v>
                </c:pt>
                <c:pt idx="325">
                  <c:v>381</c:v>
                </c:pt>
                <c:pt idx="326">
                  <c:v>415</c:v>
                </c:pt>
                <c:pt idx="327">
                  <c:v>315</c:v>
                </c:pt>
                <c:pt idx="328">
                  <c:v>255</c:v>
                </c:pt>
                <c:pt idx="329">
                  <c:v>251</c:v>
                </c:pt>
                <c:pt idx="330">
                  <c:v>345</c:v>
                </c:pt>
                <c:pt idx="331">
                  <c:v>414</c:v>
                </c:pt>
                <c:pt idx="332">
                  <c:v>437</c:v>
                </c:pt>
                <c:pt idx="333">
                  <c:v>498</c:v>
                </c:pt>
                <c:pt idx="334">
                  <c:v>395</c:v>
                </c:pt>
                <c:pt idx="335">
                  <c:v>343</c:v>
                </c:pt>
                <c:pt idx="336">
                  <c:v>344</c:v>
                </c:pt>
                <c:pt idx="337">
                  <c:v>342</c:v>
                </c:pt>
                <c:pt idx="338">
                  <c:v>353</c:v>
                </c:pt>
                <c:pt idx="339">
                  <c:v>454</c:v>
                </c:pt>
                <c:pt idx="340">
                  <c:v>504</c:v>
                </c:pt>
                <c:pt idx="341">
                  <c:v>432</c:v>
                </c:pt>
                <c:pt idx="342">
                  <c:v>324</c:v>
                </c:pt>
                <c:pt idx="343">
                  <c:v>395</c:v>
                </c:pt>
                <c:pt idx="344">
                  <c:v>397</c:v>
                </c:pt>
                <c:pt idx="345">
                  <c:v>384</c:v>
                </c:pt>
                <c:pt idx="346">
                  <c:v>450</c:v>
                </c:pt>
                <c:pt idx="347">
                  <c:v>545</c:v>
                </c:pt>
                <c:pt idx="348">
                  <c:v>617</c:v>
                </c:pt>
                <c:pt idx="349">
                  <c:v>543</c:v>
                </c:pt>
                <c:pt idx="350">
                  <c:v>449</c:v>
                </c:pt>
                <c:pt idx="351">
                  <c:v>438</c:v>
                </c:pt>
                <c:pt idx="352">
                  <c:v>463</c:v>
                </c:pt>
                <c:pt idx="353">
                  <c:v>643</c:v>
                </c:pt>
                <c:pt idx="354">
                  <c:v>866</c:v>
                </c:pt>
                <c:pt idx="355">
                  <c:v>602</c:v>
                </c:pt>
                <c:pt idx="356">
                  <c:v>493</c:v>
                </c:pt>
                <c:pt idx="357">
                  <c:v>765</c:v>
                </c:pt>
                <c:pt idx="358">
                  <c:v>670</c:v>
                </c:pt>
                <c:pt idx="359">
                  <c:v>655</c:v>
                </c:pt>
                <c:pt idx="360">
                  <c:v>911</c:v>
                </c:pt>
                <c:pt idx="361">
                  <c:v>1197</c:v>
                </c:pt>
                <c:pt idx="362">
                  <c:v>899</c:v>
                </c:pt>
                <c:pt idx="363">
                  <c:v>664</c:v>
                </c:pt>
                <c:pt idx="364">
                  <c:v>684</c:v>
                </c:pt>
                <c:pt idx="365">
                  <c:v>652</c:v>
                </c:pt>
                <c:pt idx="366">
                  <c:v>638</c:v>
                </c:pt>
                <c:pt idx="367">
                  <c:v>850</c:v>
                </c:pt>
                <c:pt idx="368">
                  <c:v>1405</c:v>
                </c:pt>
                <c:pt idx="369">
                  <c:v>1096</c:v>
                </c:pt>
                <c:pt idx="370">
                  <c:v>725</c:v>
                </c:pt>
                <c:pt idx="371">
                  <c:v>738</c:v>
                </c:pt>
                <c:pt idx="372">
                  <c:v>799</c:v>
                </c:pt>
                <c:pt idx="373">
                  <c:v>871</c:v>
                </c:pt>
                <c:pt idx="374">
                  <c:v>1119</c:v>
                </c:pt>
                <c:pt idx="375">
                  <c:v>1710</c:v>
                </c:pt>
                <c:pt idx="376">
                  <c:v>1233</c:v>
                </c:pt>
                <c:pt idx="377">
                  <c:v>810</c:v>
                </c:pt>
                <c:pt idx="378">
                  <c:v>988</c:v>
                </c:pt>
                <c:pt idx="379">
                  <c:v>1140</c:v>
                </c:pt>
                <c:pt idx="380">
                  <c:v>1305</c:v>
                </c:pt>
                <c:pt idx="381">
                  <c:v>1678</c:v>
                </c:pt>
                <c:pt idx="382">
                  <c:v>1904</c:v>
                </c:pt>
                <c:pt idx="383">
                  <c:v>1478</c:v>
                </c:pt>
                <c:pt idx="384">
                  <c:v>936</c:v>
                </c:pt>
                <c:pt idx="385">
                  <c:v>932</c:v>
                </c:pt>
                <c:pt idx="386">
                  <c:v>1063</c:v>
                </c:pt>
                <c:pt idx="387">
                  <c:v>1016</c:v>
                </c:pt>
                <c:pt idx="388">
                  <c:v>1453</c:v>
                </c:pt>
                <c:pt idx="389">
                  <c:v>2340</c:v>
                </c:pt>
                <c:pt idx="390">
                  <c:v>1932</c:v>
                </c:pt>
                <c:pt idx="391">
                  <c:v>1081</c:v>
                </c:pt>
                <c:pt idx="392">
                  <c:v>1177</c:v>
                </c:pt>
                <c:pt idx="393">
                  <c:v>1330</c:v>
                </c:pt>
                <c:pt idx="394">
                  <c:v>1389</c:v>
                </c:pt>
                <c:pt idx="395">
                  <c:v>1999</c:v>
                </c:pt>
                <c:pt idx="396">
                  <c:v>3062</c:v>
                </c:pt>
                <c:pt idx="397">
                  <c:v>2197</c:v>
                </c:pt>
                <c:pt idx="398">
                  <c:v>1210</c:v>
                </c:pt>
                <c:pt idx="399">
                  <c:v>1234</c:v>
                </c:pt>
                <c:pt idx="400">
                  <c:v>1297</c:v>
                </c:pt>
                <c:pt idx="401">
                  <c:v>1572</c:v>
                </c:pt>
                <c:pt idx="402">
                  <c:v>2381</c:v>
                </c:pt>
                <c:pt idx="403">
                  <c:v>3555</c:v>
                </c:pt>
                <c:pt idx="404">
                  <c:v>2311</c:v>
                </c:pt>
                <c:pt idx="405">
                  <c:v>1457</c:v>
                </c:pt>
                <c:pt idx="406">
                  <c:v>1424</c:v>
                </c:pt>
                <c:pt idx="407">
                  <c:v>1641</c:v>
                </c:pt>
                <c:pt idx="408">
                  <c:v>1828</c:v>
                </c:pt>
                <c:pt idx="409">
                  <c:v>2612</c:v>
                </c:pt>
                <c:pt idx="410">
                  <c:v>4120</c:v>
                </c:pt>
                <c:pt idx="411">
                  <c:v>2849</c:v>
                </c:pt>
                <c:pt idx="412">
                  <c:v>1691</c:v>
                </c:pt>
                <c:pt idx="413">
                  <c:v>1733</c:v>
                </c:pt>
                <c:pt idx="414">
                  <c:v>1728</c:v>
                </c:pt>
                <c:pt idx="415">
                  <c:v>2136</c:v>
                </c:pt>
                <c:pt idx="416">
                  <c:v>4358</c:v>
                </c:pt>
                <c:pt idx="417">
                  <c:v>5286</c:v>
                </c:pt>
                <c:pt idx="418">
                  <c:v>3380</c:v>
                </c:pt>
                <c:pt idx="419">
                  <c:v>1899</c:v>
                </c:pt>
                <c:pt idx="420">
                  <c:v>1989</c:v>
                </c:pt>
                <c:pt idx="421">
                  <c:v>2306</c:v>
                </c:pt>
                <c:pt idx="422">
                  <c:v>2317</c:v>
                </c:pt>
                <c:pt idx="423">
                  <c:v>3600</c:v>
                </c:pt>
                <c:pt idx="424">
                  <c:v>5219</c:v>
                </c:pt>
                <c:pt idx="425">
                  <c:v>3645</c:v>
                </c:pt>
                <c:pt idx="426">
                  <c:v>2346</c:v>
                </c:pt>
                <c:pt idx="427">
                  <c:v>2370</c:v>
                </c:pt>
                <c:pt idx="428">
                  <c:v>2566</c:v>
                </c:pt>
                <c:pt idx="429">
                  <c:v>2447</c:v>
                </c:pt>
                <c:pt idx="430">
                  <c:v>3344</c:v>
                </c:pt>
                <c:pt idx="431">
                  <c:v>5263</c:v>
                </c:pt>
                <c:pt idx="432">
                  <c:v>3553</c:v>
                </c:pt>
                <c:pt idx="433">
                  <c:v>2276</c:v>
                </c:pt>
                <c:pt idx="434">
                  <c:v>2128</c:v>
                </c:pt>
                <c:pt idx="435">
                  <c:v>2789</c:v>
                </c:pt>
                <c:pt idx="436">
                  <c:v>2604</c:v>
                </c:pt>
                <c:pt idx="437">
                  <c:v>3576</c:v>
                </c:pt>
                <c:pt idx="438">
                  <c:v>5449</c:v>
                </c:pt>
                <c:pt idx="439">
                  <c:v>3847</c:v>
                </c:pt>
                <c:pt idx="440">
                  <c:v>2708</c:v>
                </c:pt>
                <c:pt idx="441">
                  <c:v>2924</c:v>
                </c:pt>
                <c:pt idx="442">
                  <c:v>3188</c:v>
                </c:pt>
                <c:pt idx="443">
                  <c:v>3529</c:v>
                </c:pt>
                <c:pt idx="444">
                  <c:v>4788</c:v>
                </c:pt>
                <c:pt idx="445">
                  <c:v>6990</c:v>
                </c:pt>
                <c:pt idx="446">
                  <c:v>6242</c:v>
                </c:pt>
                <c:pt idx="447">
                  <c:v>4381</c:v>
                </c:pt>
                <c:pt idx="448">
                  <c:v>2859</c:v>
                </c:pt>
                <c:pt idx="449">
                  <c:v>2893</c:v>
                </c:pt>
                <c:pt idx="450">
                  <c:v>3157</c:v>
                </c:pt>
                <c:pt idx="451">
                  <c:v>4393</c:v>
                </c:pt>
                <c:pt idx="452">
                  <c:v>6611</c:v>
                </c:pt>
                <c:pt idx="453">
                  <c:v>4441</c:v>
                </c:pt>
                <c:pt idx="454">
                  <c:v>2584</c:v>
                </c:pt>
                <c:pt idx="455">
                  <c:v>2772</c:v>
                </c:pt>
                <c:pt idx="456">
                  <c:v>2871</c:v>
                </c:pt>
                <c:pt idx="457">
                  <c:v>2976</c:v>
                </c:pt>
                <c:pt idx="458">
                  <c:v>4773</c:v>
                </c:pt>
                <c:pt idx="459">
                  <c:v>7709</c:v>
                </c:pt>
                <c:pt idx="460">
                  <c:v>5470</c:v>
                </c:pt>
                <c:pt idx="461">
                  <c:v>2571</c:v>
                </c:pt>
                <c:pt idx="462">
                  <c:v>2522</c:v>
                </c:pt>
                <c:pt idx="463">
                  <c:v>2628</c:v>
                </c:pt>
                <c:pt idx="464">
                  <c:v>2858</c:v>
                </c:pt>
                <c:pt idx="465">
                  <c:v>4322</c:v>
                </c:pt>
                <c:pt idx="466">
                  <c:v>6645</c:v>
                </c:pt>
                <c:pt idx="467">
                  <c:v>4430</c:v>
                </c:pt>
                <c:pt idx="468">
                  <c:v>2551</c:v>
                </c:pt>
                <c:pt idx="469">
                  <c:v>3092</c:v>
                </c:pt>
                <c:pt idx="470">
                  <c:v>3573</c:v>
                </c:pt>
                <c:pt idx="471">
                  <c:v>3659</c:v>
                </c:pt>
                <c:pt idx="472">
                  <c:v>5595</c:v>
                </c:pt>
                <c:pt idx="473">
                  <c:v>8318</c:v>
                </c:pt>
                <c:pt idx="474">
                  <c:v>5401</c:v>
                </c:pt>
                <c:pt idx="475">
                  <c:v>3537</c:v>
                </c:pt>
                <c:pt idx="476">
                  <c:v>3539</c:v>
                </c:pt>
                <c:pt idx="477">
                  <c:v>4169</c:v>
                </c:pt>
                <c:pt idx="478">
                  <c:v>4029</c:v>
                </c:pt>
                <c:pt idx="479">
                  <c:v>7258</c:v>
                </c:pt>
                <c:pt idx="480">
                  <c:v>8808</c:v>
                </c:pt>
                <c:pt idx="481">
                  <c:v>6692</c:v>
                </c:pt>
                <c:pt idx="482">
                  <c:v>3431</c:v>
                </c:pt>
                <c:pt idx="483">
                  <c:v>3436</c:v>
                </c:pt>
                <c:pt idx="484">
                  <c:v>3744</c:v>
                </c:pt>
                <c:pt idx="485">
                  <c:v>3819</c:v>
                </c:pt>
                <c:pt idx="486">
                  <c:v>5776</c:v>
                </c:pt>
                <c:pt idx="487">
                  <c:v>8658</c:v>
                </c:pt>
                <c:pt idx="488">
                  <c:v>5843</c:v>
                </c:pt>
                <c:pt idx="489">
                  <c:v>3642</c:v>
                </c:pt>
                <c:pt idx="490">
                  <c:v>3706</c:v>
                </c:pt>
                <c:pt idx="491">
                  <c:v>3677</c:v>
                </c:pt>
                <c:pt idx="492">
                  <c:v>3892</c:v>
                </c:pt>
                <c:pt idx="493">
                  <c:v>6175</c:v>
                </c:pt>
                <c:pt idx="494">
                  <c:v>6808</c:v>
                </c:pt>
                <c:pt idx="495">
                  <c:v>4456</c:v>
                </c:pt>
                <c:pt idx="496">
                  <c:v>2733</c:v>
                </c:pt>
                <c:pt idx="497">
                  <c:v>2771</c:v>
                </c:pt>
                <c:pt idx="498">
                  <c:v>3042</c:v>
                </c:pt>
                <c:pt idx="499">
                  <c:v>2680</c:v>
                </c:pt>
                <c:pt idx="500">
                  <c:v>3957</c:v>
                </c:pt>
                <c:pt idx="501">
                  <c:v>5657</c:v>
                </c:pt>
                <c:pt idx="502">
                  <c:v>3758</c:v>
                </c:pt>
                <c:pt idx="503">
                  <c:v>2875</c:v>
                </c:pt>
                <c:pt idx="504">
                  <c:v>2544</c:v>
                </c:pt>
                <c:pt idx="505">
                  <c:v>2781</c:v>
                </c:pt>
                <c:pt idx="506">
                  <c:v>2913</c:v>
                </c:pt>
                <c:pt idx="507">
                  <c:v>3884</c:v>
                </c:pt>
                <c:pt idx="508">
                  <c:v>5782</c:v>
                </c:pt>
                <c:pt idx="509">
                  <c:v>4245</c:v>
                </c:pt>
                <c:pt idx="510">
                  <c:v>2439</c:v>
                </c:pt>
                <c:pt idx="511">
                  <c:v>2651</c:v>
                </c:pt>
                <c:pt idx="512">
                  <c:v>3029</c:v>
                </c:pt>
                <c:pt idx="513">
                  <c:v>1637</c:v>
                </c:pt>
                <c:pt idx="514">
                  <c:v>1422</c:v>
                </c:pt>
                <c:pt idx="515">
                  <c:v>1572</c:v>
                </c:pt>
                <c:pt idx="516">
                  <c:v>1287</c:v>
                </c:pt>
                <c:pt idx="517">
                  <c:v>1141</c:v>
                </c:pt>
                <c:pt idx="518">
                  <c:v>1375</c:v>
                </c:pt>
                <c:pt idx="519">
                  <c:v>1046</c:v>
                </c:pt>
                <c:pt idx="520">
                  <c:v>1099</c:v>
                </c:pt>
                <c:pt idx="521">
                  <c:v>1345</c:v>
                </c:pt>
                <c:pt idx="522">
                  <c:v>1686</c:v>
                </c:pt>
                <c:pt idx="523">
                  <c:v>1143</c:v>
                </c:pt>
                <c:pt idx="524">
                  <c:v>860</c:v>
                </c:pt>
                <c:pt idx="525">
                  <c:v>709</c:v>
                </c:pt>
                <c:pt idx="526">
                  <c:v>710</c:v>
                </c:pt>
                <c:pt idx="527">
                  <c:v>741</c:v>
                </c:pt>
                <c:pt idx="528">
                  <c:v>1012</c:v>
                </c:pt>
                <c:pt idx="529">
                  <c:v>1181</c:v>
                </c:pt>
                <c:pt idx="530">
                  <c:v>963</c:v>
                </c:pt>
                <c:pt idx="531">
                  <c:v>769</c:v>
                </c:pt>
                <c:pt idx="532">
                  <c:v>683</c:v>
                </c:pt>
                <c:pt idx="533">
                  <c:v>656</c:v>
                </c:pt>
                <c:pt idx="534">
                  <c:v>794</c:v>
                </c:pt>
                <c:pt idx="535">
                  <c:v>1061</c:v>
                </c:pt>
                <c:pt idx="536">
                  <c:v>1246</c:v>
                </c:pt>
                <c:pt idx="537">
                  <c:v>960</c:v>
                </c:pt>
                <c:pt idx="538">
                  <c:v>785</c:v>
                </c:pt>
                <c:pt idx="539">
                  <c:v>806</c:v>
                </c:pt>
                <c:pt idx="540">
                  <c:v>1143</c:v>
                </c:pt>
                <c:pt idx="541">
                  <c:v>1562</c:v>
                </c:pt>
                <c:pt idx="542">
                  <c:v>2140</c:v>
                </c:pt>
                <c:pt idx="543">
                  <c:v>2918</c:v>
                </c:pt>
                <c:pt idx="544">
                  <c:v>2164</c:v>
                </c:pt>
                <c:pt idx="545">
                  <c:v>1372</c:v>
                </c:pt>
                <c:pt idx="546">
                  <c:v>1453</c:v>
                </c:pt>
                <c:pt idx="547">
                  <c:v>1599</c:v>
                </c:pt>
                <c:pt idx="548">
                  <c:v>1837</c:v>
                </c:pt>
                <c:pt idx="549">
                  <c:v>2992</c:v>
                </c:pt>
                <c:pt idx="550">
                  <c:v>3640</c:v>
                </c:pt>
                <c:pt idx="551">
                  <c:v>2760</c:v>
                </c:pt>
                <c:pt idx="552">
                  <c:v>1800</c:v>
                </c:pt>
                <c:pt idx="553">
                  <c:v>1817</c:v>
                </c:pt>
                <c:pt idx="554">
                  <c:v>1438</c:v>
                </c:pt>
                <c:pt idx="555">
                  <c:v>1340</c:v>
                </c:pt>
                <c:pt idx="556">
                  <c:v>1746</c:v>
                </c:pt>
                <c:pt idx="557">
                  <c:v>1985</c:v>
                </c:pt>
                <c:pt idx="558">
                  <c:v>1398</c:v>
                </c:pt>
                <c:pt idx="559">
                  <c:v>1220</c:v>
                </c:pt>
                <c:pt idx="560">
                  <c:v>1205</c:v>
                </c:pt>
                <c:pt idx="561">
                  <c:v>1299</c:v>
                </c:pt>
                <c:pt idx="562">
                  <c:v>1772</c:v>
                </c:pt>
                <c:pt idx="563">
                  <c:v>3476</c:v>
                </c:pt>
                <c:pt idx="564">
                  <c:v>1646</c:v>
                </c:pt>
                <c:pt idx="565">
                  <c:v>1232</c:v>
                </c:pt>
                <c:pt idx="566">
                  <c:v>983</c:v>
                </c:pt>
                <c:pt idx="567">
                  <c:v>1048</c:v>
                </c:pt>
                <c:pt idx="568">
                  <c:v>1045</c:v>
                </c:pt>
                <c:pt idx="569">
                  <c:v>1948</c:v>
                </c:pt>
                <c:pt idx="570">
                  <c:v>1936</c:v>
                </c:pt>
                <c:pt idx="571">
                  <c:v>1015</c:v>
                </c:pt>
                <c:pt idx="572">
                  <c:v>1039</c:v>
                </c:pt>
                <c:pt idx="573">
                  <c:v>922</c:v>
                </c:pt>
                <c:pt idx="574">
                  <c:v>838</c:v>
                </c:pt>
                <c:pt idx="575">
                  <c:v>786</c:v>
                </c:pt>
                <c:pt idx="576">
                  <c:v>814</c:v>
                </c:pt>
                <c:pt idx="577">
                  <c:v>993</c:v>
                </c:pt>
                <c:pt idx="578">
                  <c:v>1152</c:v>
                </c:pt>
                <c:pt idx="579">
                  <c:v>972</c:v>
                </c:pt>
                <c:pt idx="580">
                  <c:v>727</c:v>
                </c:pt>
                <c:pt idx="581">
                  <c:v>642</c:v>
                </c:pt>
                <c:pt idx="582">
                  <c:v>711</c:v>
                </c:pt>
                <c:pt idx="583">
                  <c:v>756</c:v>
                </c:pt>
                <c:pt idx="584">
                  <c:v>847</c:v>
                </c:pt>
                <c:pt idx="585">
                  <c:v>901</c:v>
                </c:pt>
                <c:pt idx="586">
                  <c:v>809</c:v>
                </c:pt>
                <c:pt idx="587">
                  <c:v>677</c:v>
                </c:pt>
                <c:pt idx="588">
                  <c:v>610</c:v>
                </c:pt>
                <c:pt idx="589">
                  <c:v>598</c:v>
                </c:pt>
                <c:pt idx="590">
                  <c:v>579</c:v>
                </c:pt>
                <c:pt idx="591">
                  <c:v>764</c:v>
                </c:pt>
                <c:pt idx="592">
                  <c:v>902</c:v>
                </c:pt>
                <c:pt idx="593">
                  <c:v>906</c:v>
                </c:pt>
                <c:pt idx="594">
                  <c:v>716</c:v>
                </c:pt>
                <c:pt idx="595">
                  <c:v>633</c:v>
                </c:pt>
                <c:pt idx="596">
                  <c:v>632</c:v>
                </c:pt>
                <c:pt idx="597">
                  <c:v>688</c:v>
                </c:pt>
                <c:pt idx="598">
                  <c:v>888</c:v>
                </c:pt>
                <c:pt idx="599">
                  <c:v>1128</c:v>
                </c:pt>
                <c:pt idx="600">
                  <c:v>865</c:v>
                </c:pt>
                <c:pt idx="601">
                  <c:v>687</c:v>
                </c:pt>
                <c:pt idx="602">
                  <c:v>686</c:v>
                </c:pt>
                <c:pt idx="603">
                  <c:v>810</c:v>
                </c:pt>
                <c:pt idx="604">
                  <c:v>921</c:v>
                </c:pt>
                <c:pt idx="605">
                  <c:v>1057</c:v>
                </c:pt>
                <c:pt idx="606">
                  <c:v>1421</c:v>
                </c:pt>
                <c:pt idx="607">
                  <c:v>1256</c:v>
                </c:pt>
                <c:pt idx="608">
                  <c:v>2017</c:v>
                </c:pt>
                <c:pt idx="609">
                  <c:v>1149</c:v>
                </c:pt>
                <c:pt idx="610">
                  <c:v>1150</c:v>
                </c:pt>
                <c:pt idx="611">
                  <c:v>1016</c:v>
                </c:pt>
                <c:pt idx="612">
                  <c:v>1300</c:v>
                </c:pt>
                <c:pt idx="613">
                  <c:v>1586</c:v>
                </c:pt>
                <c:pt idx="614">
                  <c:v>1374</c:v>
                </c:pt>
                <c:pt idx="615">
                  <c:v>1080</c:v>
                </c:pt>
                <c:pt idx="616">
                  <c:v>1020</c:v>
                </c:pt>
                <c:pt idx="617">
                  <c:v>1077</c:v>
                </c:pt>
                <c:pt idx="618">
                  <c:v>1004</c:v>
                </c:pt>
                <c:pt idx="619">
                  <c:v>1245</c:v>
                </c:pt>
                <c:pt idx="620">
                  <c:v>1521</c:v>
                </c:pt>
                <c:pt idx="621">
                  <c:v>1142</c:v>
                </c:pt>
                <c:pt idx="622">
                  <c:v>970</c:v>
                </c:pt>
                <c:pt idx="623">
                  <c:v>936</c:v>
                </c:pt>
                <c:pt idx="624">
                  <c:v>925</c:v>
                </c:pt>
                <c:pt idx="625">
                  <c:v>873</c:v>
                </c:pt>
                <c:pt idx="626">
                  <c:v>1302</c:v>
                </c:pt>
                <c:pt idx="627">
                  <c:v>1545</c:v>
                </c:pt>
                <c:pt idx="628">
                  <c:v>1226</c:v>
                </c:pt>
                <c:pt idx="629">
                  <c:v>1054</c:v>
                </c:pt>
                <c:pt idx="630">
                  <c:v>926</c:v>
                </c:pt>
                <c:pt idx="631">
                  <c:v>1129</c:v>
                </c:pt>
                <c:pt idx="632">
                  <c:v>1027</c:v>
                </c:pt>
                <c:pt idx="633">
                  <c:v>1520</c:v>
                </c:pt>
                <c:pt idx="634">
                  <c:v>1634</c:v>
                </c:pt>
                <c:pt idx="635">
                  <c:v>1290</c:v>
                </c:pt>
                <c:pt idx="636">
                  <c:v>985</c:v>
                </c:pt>
                <c:pt idx="637">
                  <c:v>1010</c:v>
                </c:pt>
                <c:pt idx="638">
                  <c:v>1103</c:v>
                </c:pt>
                <c:pt idx="639">
                  <c:v>1004</c:v>
                </c:pt>
                <c:pt idx="640">
                  <c:v>1425</c:v>
                </c:pt>
                <c:pt idx="641">
                  <c:v>1750</c:v>
                </c:pt>
                <c:pt idx="642">
                  <c:v>1472</c:v>
                </c:pt>
                <c:pt idx="643">
                  <c:v>1054</c:v>
                </c:pt>
                <c:pt idx="644">
                  <c:v>1022</c:v>
                </c:pt>
                <c:pt idx="645">
                  <c:v>1242</c:v>
                </c:pt>
                <c:pt idx="646">
                  <c:v>1171</c:v>
                </c:pt>
                <c:pt idx="647">
                  <c:v>1631</c:v>
                </c:pt>
                <c:pt idx="648">
                  <c:v>2005</c:v>
                </c:pt>
                <c:pt idx="649">
                  <c:v>1622</c:v>
                </c:pt>
                <c:pt idx="650">
                  <c:v>2051</c:v>
                </c:pt>
                <c:pt idx="651">
                  <c:v>1238</c:v>
                </c:pt>
                <c:pt idx="652">
                  <c:v>1174</c:v>
                </c:pt>
                <c:pt idx="653">
                  <c:v>1274</c:v>
                </c:pt>
                <c:pt idx="654">
                  <c:v>1737</c:v>
                </c:pt>
                <c:pt idx="655">
                  <c:v>2131</c:v>
                </c:pt>
                <c:pt idx="656">
                  <c:v>1719</c:v>
                </c:pt>
                <c:pt idx="657">
                  <c:v>1322</c:v>
                </c:pt>
                <c:pt idx="658">
                  <c:v>1799</c:v>
                </c:pt>
                <c:pt idx="659">
                  <c:v>2125</c:v>
                </c:pt>
                <c:pt idx="660">
                  <c:v>2545</c:v>
                </c:pt>
                <c:pt idx="661">
                  <c:v>2788</c:v>
                </c:pt>
                <c:pt idx="662">
                  <c:v>3096</c:v>
                </c:pt>
                <c:pt idx="663">
                  <c:v>3026</c:v>
                </c:pt>
                <c:pt idx="664">
                  <c:v>2827</c:v>
                </c:pt>
                <c:pt idx="665">
                  <c:v>1881</c:v>
                </c:pt>
                <c:pt idx="666">
                  <c:v>2008</c:v>
                </c:pt>
                <c:pt idx="667">
                  <c:v>1807</c:v>
                </c:pt>
                <c:pt idx="668">
                  <c:v>2467</c:v>
                </c:pt>
                <c:pt idx="669">
                  <c:v>3123</c:v>
                </c:pt>
                <c:pt idx="670">
                  <c:v>2534</c:v>
                </c:pt>
                <c:pt idx="671">
                  <c:v>2609</c:v>
                </c:pt>
                <c:pt idx="672">
                  <c:v>2140</c:v>
                </c:pt>
                <c:pt idx="673">
                  <c:v>2079</c:v>
                </c:pt>
                <c:pt idx="674">
                  <c:v>2477</c:v>
                </c:pt>
                <c:pt idx="675">
                  <c:v>3328</c:v>
                </c:pt>
                <c:pt idx="676">
                  <c:v>4827</c:v>
                </c:pt>
                <c:pt idx="677">
                  <c:v>3208</c:v>
                </c:pt>
                <c:pt idx="678">
                  <c:v>2030</c:v>
                </c:pt>
                <c:pt idx="679">
                  <c:v>1966</c:v>
                </c:pt>
                <c:pt idx="680">
                  <c:v>1993</c:v>
                </c:pt>
                <c:pt idx="681">
                  <c:v>2138</c:v>
                </c:pt>
                <c:pt idx="682">
                  <c:v>3537</c:v>
                </c:pt>
                <c:pt idx="683">
                  <c:v>4943</c:v>
                </c:pt>
                <c:pt idx="684">
                  <c:v>3090</c:v>
                </c:pt>
                <c:pt idx="685">
                  <c:v>2099</c:v>
                </c:pt>
                <c:pt idx="686">
                  <c:v>1923</c:v>
                </c:pt>
                <c:pt idx="687">
                  <c:v>2062</c:v>
                </c:pt>
                <c:pt idx="688">
                  <c:v>2113</c:v>
                </c:pt>
                <c:pt idx="689">
                  <c:v>3581</c:v>
                </c:pt>
                <c:pt idx="690">
                  <c:v>4911</c:v>
                </c:pt>
                <c:pt idx="691">
                  <c:v>4485</c:v>
                </c:pt>
                <c:pt idx="692">
                  <c:v>2937</c:v>
                </c:pt>
                <c:pt idx="693">
                  <c:v>2160</c:v>
                </c:pt>
                <c:pt idx="694">
                  <c:v>2225</c:v>
                </c:pt>
                <c:pt idx="695">
                  <c:v>2099</c:v>
                </c:pt>
                <c:pt idx="696">
                  <c:v>3241</c:v>
                </c:pt>
                <c:pt idx="697">
                  <c:v>4478</c:v>
                </c:pt>
                <c:pt idx="698">
                  <c:v>3383</c:v>
                </c:pt>
                <c:pt idx="699">
                  <c:v>2104</c:v>
                </c:pt>
                <c:pt idx="700">
                  <c:v>2088</c:v>
                </c:pt>
                <c:pt idx="701">
                  <c:v>2127</c:v>
                </c:pt>
                <c:pt idx="702">
                  <c:v>3275</c:v>
                </c:pt>
                <c:pt idx="703">
                  <c:v>3853</c:v>
                </c:pt>
                <c:pt idx="704">
                  <c:v>5602</c:v>
                </c:pt>
                <c:pt idx="705">
                  <c:v>3766</c:v>
                </c:pt>
                <c:pt idx="706">
                  <c:v>3104</c:v>
                </c:pt>
                <c:pt idx="707">
                  <c:v>2712</c:v>
                </c:pt>
                <c:pt idx="708">
                  <c:v>2944</c:v>
                </c:pt>
                <c:pt idx="709">
                  <c:v>3244</c:v>
                </c:pt>
                <c:pt idx="710">
                  <c:v>5617</c:v>
                </c:pt>
                <c:pt idx="711">
                  <c:v>7652</c:v>
                </c:pt>
                <c:pt idx="712">
                  <c:v>5712</c:v>
                </c:pt>
                <c:pt idx="713">
                  <c:v>3104</c:v>
                </c:pt>
                <c:pt idx="714">
                  <c:v>3039</c:v>
                </c:pt>
                <c:pt idx="715">
                  <c:v>3325</c:v>
                </c:pt>
                <c:pt idx="716">
                  <c:v>3761</c:v>
                </c:pt>
                <c:pt idx="717">
                  <c:v>6216</c:v>
                </c:pt>
                <c:pt idx="718">
                  <c:v>9243</c:v>
                </c:pt>
                <c:pt idx="719">
                  <c:v>8197</c:v>
                </c:pt>
                <c:pt idx="720">
                  <c:v>5433</c:v>
                </c:pt>
                <c:pt idx="721">
                  <c:v>3663</c:v>
                </c:pt>
                <c:pt idx="722">
                  <c:v>3741</c:v>
                </c:pt>
                <c:pt idx="723">
                  <c:v>3772</c:v>
                </c:pt>
                <c:pt idx="724">
                  <c:v>5335</c:v>
                </c:pt>
                <c:pt idx="725">
                  <c:v>7227</c:v>
                </c:pt>
                <c:pt idx="726">
                  <c:v>4957</c:v>
                </c:pt>
                <c:pt idx="727">
                  <c:v>3014</c:v>
                </c:pt>
                <c:pt idx="728">
                  <c:v>3117</c:v>
                </c:pt>
                <c:pt idx="729">
                  <c:v>3228</c:v>
                </c:pt>
                <c:pt idx="730">
                  <c:v>3466</c:v>
                </c:pt>
                <c:pt idx="731">
                  <c:v>5377</c:v>
                </c:pt>
                <c:pt idx="732">
                  <c:v>7413</c:v>
                </c:pt>
                <c:pt idx="733">
                  <c:v>6141</c:v>
                </c:pt>
                <c:pt idx="734">
                  <c:v>3284</c:v>
                </c:pt>
                <c:pt idx="735">
                  <c:v>3573</c:v>
                </c:pt>
                <c:pt idx="736">
                  <c:v>4310</c:v>
                </c:pt>
                <c:pt idx="737">
                  <c:v>4222</c:v>
                </c:pt>
                <c:pt idx="738">
                  <c:v>7367</c:v>
                </c:pt>
                <c:pt idx="739">
                  <c:v>7672</c:v>
                </c:pt>
                <c:pt idx="740">
                  <c:v>4985</c:v>
                </c:pt>
                <c:pt idx="741">
                  <c:v>3690</c:v>
                </c:pt>
                <c:pt idx="742">
                  <c:v>3898</c:v>
                </c:pt>
                <c:pt idx="743">
                  <c:v>3795</c:v>
                </c:pt>
                <c:pt idx="744">
                  <c:v>4168</c:v>
                </c:pt>
                <c:pt idx="745">
                  <c:v>5996</c:v>
                </c:pt>
                <c:pt idx="746">
                  <c:v>8913</c:v>
                </c:pt>
                <c:pt idx="747">
                  <c:v>6493</c:v>
                </c:pt>
                <c:pt idx="748">
                  <c:v>3643</c:v>
                </c:pt>
                <c:pt idx="749">
                  <c:v>4503</c:v>
                </c:pt>
                <c:pt idx="750">
                  <c:v>4019</c:v>
                </c:pt>
                <c:pt idx="751">
                  <c:v>4183</c:v>
                </c:pt>
                <c:pt idx="752">
                  <c:v>6046</c:v>
                </c:pt>
                <c:pt idx="753">
                  <c:v>9881</c:v>
                </c:pt>
                <c:pt idx="754">
                  <c:v>6558</c:v>
                </c:pt>
                <c:pt idx="755">
                  <c:v>3742</c:v>
                </c:pt>
                <c:pt idx="756">
                  <c:v>4021</c:v>
                </c:pt>
                <c:pt idx="757">
                  <c:v>4568</c:v>
                </c:pt>
                <c:pt idx="758">
                  <c:v>4204</c:v>
                </c:pt>
                <c:pt idx="759">
                  <c:v>5667</c:v>
                </c:pt>
                <c:pt idx="760">
                  <c:v>7315</c:v>
                </c:pt>
                <c:pt idx="761">
                  <c:v>8312</c:v>
                </c:pt>
                <c:pt idx="762">
                  <c:v>5371</c:v>
                </c:pt>
                <c:pt idx="763">
                  <c:v>3568</c:v>
                </c:pt>
                <c:pt idx="764">
                  <c:v>3536</c:v>
                </c:pt>
                <c:pt idx="765">
                  <c:v>3784</c:v>
                </c:pt>
                <c:pt idx="766">
                  <c:v>5488</c:v>
                </c:pt>
                <c:pt idx="767">
                  <c:v>8488</c:v>
                </c:pt>
                <c:pt idx="768">
                  <c:v>6212</c:v>
                </c:pt>
                <c:pt idx="769">
                  <c:v>3895</c:v>
                </c:pt>
                <c:pt idx="770">
                  <c:v>4851</c:v>
                </c:pt>
                <c:pt idx="771">
                  <c:v>4887</c:v>
                </c:pt>
                <c:pt idx="772">
                  <c:v>5038</c:v>
                </c:pt>
                <c:pt idx="773">
                  <c:v>6189</c:v>
                </c:pt>
                <c:pt idx="774">
                  <c:v>8516</c:v>
                </c:pt>
                <c:pt idx="775">
                  <c:v>7490</c:v>
                </c:pt>
                <c:pt idx="776">
                  <c:v>3707</c:v>
                </c:pt>
                <c:pt idx="777">
                  <c:v>3879</c:v>
                </c:pt>
                <c:pt idx="778">
                  <c:v>4590</c:v>
                </c:pt>
                <c:pt idx="779">
                  <c:v>4387</c:v>
                </c:pt>
                <c:pt idx="780">
                  <c:v>6203</c:v>
                </c:pt>
                <c:pt idx="781">
                  <c:v>8959</c:v>
                </c:pt>
                <c:pt idx="782">
                  <c:v>6407</c:v>
                </c:pt>
                <c:pt idx="783">
                  <c:v>3666</c:v>
                </c:pt>
                <c:pt idx="784">
                  <c:v>3819</c:v>
                </c:pt>
                <c:pt idx="785">
                  <c:v>4003</c:v>
                </c:pt>
                <c:pt idx="786">
                  <c:v>4501</c:v>
                </c:pt>
                <c:pt idx="787">
                  <c:v>6375</c:v>
                </c:pt>
                <c:pt idx="788">
                  <c:v>9452</c:v>
                </c:pt>
                <c:pt idx="789">
                  <c:v>6668</c:v>
                </c:pt>
                <c:pt idx="790">
                  <c:v>4122</c:v>
                </c:pt>
                <c:pt idx="791">
                  <c:v>4007</c:v>
                </c:pt>
                <c:pt idx="792">
                  <c:v>3966</c:v>
                </c:pt>
                <c:pt idx="793">
                  <c:v>4402</c:v>
                </c:pt>
                <c:pt idx="794">
                  <c:v>5622</c:v>
                </c:pt>
                <c:pt idx="795">
                  <c:v>7720</c:v>
                </c:pt>
                <c:pt idx="796">
                  <c:v>6000</c:v>
                </c:pt>
                <c:pt idx="797">
                  <c:v>3582</c:v>
                </c:pt>
                <c:pt idx="798">
                  <c:v>3709</c:v>
                </c:pt>
                <c:pt idx="799">
                  <c:v>3865</c:v>
                </c:pt>
                <c:pt idx="800">
                  <c:v>4123</c:v>
                </c:pt>
                <c:pt idx="801">
                  <c:v>5666</c:v>
                </c:pt>
                <c:pt idx="802">
                  <c:v>8367</c:v>
                </c:pt>
                <c:pt idx="803">
                  <c:v>6206</c:v>
                </c:pt>
                <c:pt idx="804">
                  <c:v>3852</c:v>
                </c:pt>
                <c:pt idx="805">
                  <c:v>4080</c:v>
                </c:pt>
                <c:pt idx="806">
                  <c:v>4178</c:v>
                </c:pt>
                <c:pt idx="807">
                  <c:v>4540</c:v>
                </c:pt>
                <c:pt idx="808">
                  <c:v>6648</c:v>
                </c:pt>
                <c:pt idx="809">
                  <c:v>9118</c:v>
                </c:pt>
                <c:pt idx="810">
                  <c:v>8891</c:v>
                </c:pt>
                <c:pt idx="811">
                  <c:v>6079</c:v>
                </c:pt>
                <c:pt idx="812">
                  <c:v>4682</c:v>
                </c:pt>
              </c:numCache>
            </c:numRef>
          </c:val>
          <c:smooth val="0"/>
          <c:extLst>
            <c:ext xmlns:c16="http://schemas.microsoft.com/office/drawing/2014/chart" uri="{C3380CC4-5D6E-409C-BE32-E72D297353CC}">
              <c16:uniqueId val="{00000000-09DF-422F-841B-B9952FEC4BE9}"/>
            </c:ext>
          </c:extLst>
        </c:ser>
        <c:ser>
          <c:idx val="1"/>
          <c:order val="1"/>
          <c:tx>
            <c:strRef>
              <c:f>'actual KPI for forecasts period'!$C$1</c:f>
              <c:strCache>
                <c:ptCount val="1"/>
                <c:pt idx="0">
                  <c:v>Forecasts</c:v>
                </c:pt>
              </c:strCache>
            </c:strRef>
          </c:tx>
          <c:spPr>
            <a:ln w="28575" cap="rnd">
              <a:solidFill>
                <a:schemeClr val="accent2"/>
              </a:solidFill>
              <a:round/>
            </a:ln>
            <a:effectLst/>
          </c:spPr>
          <c:marker>
            <c:symbol val="none"/>
          </c:marker>
          <c:cat>
            <c:numRef>
              <c:f>'actual KPI for forecasts period'!$A$2:$A$864</c:f>
              <c:numCache>
                <c:formatCode>m/d/yyyy</c:formatCode>
                <c:ptCount val="863"/>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pt idx="805">
                  <c:v>44432</c:v>
                </c:pt>
                <c:pt idx="806">
                  <c:v>44433</c:v>
                </c:pt>
                <c:pt idx="807">
                  <c:v>44434</c:v>
                </c:pt>
                <c:pt idx="808">
                  <c:v>44435</c:v>
                </c:pt>
                <c:pt idx="809">
                  <c:v>44436</c:v>
                </c:pt>
                <c:pt idx="810">
                  <c:v>44437</c:v>
                </c:pt>
                <c:pt idx="811">
                  <c:v>44438</c:v>
                </c:pt>
                <c:pt idx="812">
                  <c:v>44439</c:v>
                </c:pt>
                <c:pt idx="813">
                  <c:v>44440</c:v>
                </c:pt>
                <c:pt idx="814">
                  <c:v>44441</c:v>
                </c:pt>
                <c:pt idx="815">
                  <c:v>44442</c:v>
                </c:pt>
                <c:pt idx="816">
                  <c:v>44443</c:v>
                </c:pt>
                <c:pt idx="817">
                  <c:v>44444</c:v>
                </c:pt>
                <c:pt idx="818">
                  <c:v>44445</c:v>
                </c:pt>
                <c:pt idx="819">
                  <c:v>44446</c:v>
                </c:pt>
                <c:pt idx="820">
                  <c:v>44447</c:v>
                </c:pt>
                <c:pt idx="821">
                  <c:v>44448</c:v>
                </c:pt>
                <c:pt idx="822">
                  <c:v>44449</c:v>
                </c:pt>
                <c:pt idx="823">
                  <c:v>44450</c:v>
                </c:pt>
                <c:pt idx="824">
                  <c:v>44451</c:v>
                </c:pt>
                <c:pt idx="825">
                  <c:v>44452</c:v>
                </c:pt>
                <c:pt idx="826">
                  <c:v>44453</c:v>
                </c:pt>
                <c:pt idx="827">
                  <c:v>44454</c:v>
                </c:pt>
                <c:pt idx="828">
                  <c:v>44455</c:v>
                </c:pt>
                <c:pt idx="829">
                  <c:v>44456</c:v>
                </c:pt>
                <c:pt idx="830">
                  <c:v>44457</c:v>
                </c:pt>
                <c:pt idx="831">
                  <c:v>44458</c:v>
                </c:pt>
                <c:pt idx="832">
                  <c:v>44459</c:v>
                </c:pt>
                <c:pt idx="833">
                  <c:v>44460</c:v>
                </c:pt>
                <c:pt idx="834">
                  <c:v>44461</c:v>
                </c:pt>
                <c:pt idx="835">
                  <c:v>44462</c:v>
                </c:pt>
                <c:pt idx="836">
                  <c:v>44463</c:v>
                </c:pt>
                <c:pt idx="837">
                  <c:v>44464</c:v>
                </c:pt>
                <c:pt idx="838">
                  <c:v>44465</c:v>
                </c:pt>
                <c:pt idx="839">
                  <c:v>44466</c:v>
                </c:pt>
                <c:pt idx="840">
                  <c:v>44467</c:v>
                </c:pt>
                <c:pt idx="841">
                  <c:v>44468</c:v>
                </c:pt>
                <c:pt idx="842">
                  <c:v>44469</c:v>
                </c:pt>
                <c:pt idx="843">
                  <c:v>44470</c:v>
                </c:pt>
                <c:pt idx="844">
                  <c:v>44471</c:v>
                </c:pt>
                <c:pt idx="845">
                  <c:v>44472</c:v>
                </c:pt>
                <c:pt idx="846">
                  <c:v>44473</c:v>
                </c:pt>
                <c:pt idx="847">
                  <c:v>44474</c:v>
                </c:pt>
                <c:pt idx="848">
                  <c:v>44475</c:v>
                </c:pt>
                <c:pt idx="849">
                  <c:v>44476</c:v>
                </c:pt>
                <c:pt idx="850">
                  <c:v>44477</c:v>
                </c:pt>
                <c:pt idx="851">
                  <c:v>44478</c:v>
                </c:pt>
                <c:pt idx="852">
                  <c:v>44479</c:v>
                </c:pt>
                <c:pt idx="853">
                  <c:v>44480</c:v>
                </c:pt>
                <c:pt idx="854">
                  <c:v>44481</c:v>
                </c:pt>
                <c:pt idx="855">
                  <c:v>44482</c:v>
                </c:pt>
                <c:pt idx="856">
                  <c:v>44483</c:v>
                </c:pt>
                <c:pt idx="857">
                  <c:v>44484</c:v>
                </c:pt>
                <c:pt idx="858">
                  <c:v>44485</c:v>
                </c:pt>
                <c:pt idx="859">
                  <c:v>44486</c:v>
                </c:pt>
                <c:pt idx="860">
                  <c:v>44487</c:v>
                </c:pt>
                <c:pt idx="861">
                  <c:v>44488</c:v>
                </c:pt>
                <c:pt idx="862">
                  <c:v>44489</c:v>
                </c:pt>
              </c:numCache>
            </c:numRef>
          </c:cat>
          <c:val>
            <c:numRef>
              <c:f>'actual KPI for forecasts period'!$C$2:$C$864</c:f>
              <c:numCache>
                <c:formatCode>#,##0</c:formatCode>
                <c:ptCount val="863"/>
                <c:pt idx="805">
                  <c:v>4091</c:v>
                </c:pt>
                <c:pt idx="806">
                  <c:v>4228</c:v>
                </c:pt>
                <c:pt idx="807">
                  <c:v>4553</c:v>
                </c:pt>
                <c:pt idx="808">
                  <c:v>6920</c:v>
                </c:pt>
                <c:pt idx="809">
                  <c:v>9341</c:v>
                </c:pt>
                <c:pt idx="810">
                  <c:v>8648</c:v>
                </c:pt>
                <c:pt idx="811">
                  <c:v>5801</c:v>
                </c:pt>
                <c:pt idx="812">
                  <c:v>4651</c:v>
                </c:pt>
                <c:pt idx="813">
                  <c:v>4641</c:v>
                </c:pt>
                <c:pt idx="814">
                  <c:v>4990</c:v>
                </c:pt>
                <c:pt idx="815">
                  <c:v>7330</c:v>
                </c:pt>
                <c:pt idx="816">
                  <c:v>10256</c:v>
                </c:pt>
                <c:pt idx="817">
                  <c:v>7585</c:v>
                </c:pt>
                <c:pt idx="818">
                  <c:v>4478</c:v>
                </c:pt>
                <c:pt idx="819">
                  <c:v>4785</c:v>
                </c:pt>
                <c:pt idx="820">
                  <c:v>5423</c:v>
                </c:pt>
                <c:pt idx="821">
                  <c:v>5551</c:v>
                </c:pt>
                <c:pt idx="822">
                  <c:v>7675</c:v>
                </c:pt>
                <c:pt idx="823">
                  <c:v>10952</c:v>
                </c:pt>
                <c:pt idx="824">
                  <c:v>8099</c:v>
                </c:pt>
                <c:pt idx="825">
                  <c:v>4925</c:v>
                </c:pt>
                <c:pt idx="826">
                  <c:v>5623</c:v>
                </c:pt>
                <c:pt idx="827">
                  <c:v>5390</c:v>
                </c:pt>
                <c:pt idx="828">
                  <c:v>5975</c:v>
                </c:pt>
                <c:pt idx="829">
                  <c:v>7978</c:v>
                </c:pt>
                <c:pt idx="830">
                  <c:v>11107</c:v>
                </c:pt>
                <c:pt idx="831">
                  <c:v>8182</c:v>
                </c:pt>
                <c:pt idx="832">
                  <c:v>4747</c:v>
                </c:pt>
                <c:pt idx="833">
                  <c:v>4542</c:v>
                </c:pt>
                <c:pt idx="834">
                  <c:v>5220</c:v>
                </c:pt>
                <c:pt idx="835">
                  <c:v>5422</c:v>
                </c:pt>
                <c:pt idx="836">
                  <c:v>7673</c:v>
                </c:pt>
                <c:pt idx="837">
                  <c:v>11460</c:v>
                </c:pt>
                <c:pt idx="838">
                  <c:v>7591</c:v>
                </c:pt>
                <c:pt idx="839">
                  <c:v>4576</c:v>
                </c:pt>
                <c:pt idx="840">
                  <c:v>4840</c:v>
                </c:pt>
                <c:pt idx="841">
                  <c:v>4659</c:v>
                </c:pt>
                <c:pt idx="842">
                  <c:v>5269</c:v>
                </c:pt>
                <c:pt idx="843">
                  <c:v>7094</c:v>
                </c:pt>
                <c:pt idx="844">
                  <c:v>10864</c:v>
                </c:pt>
                <c:pt idx="845">
                  <c:v>6441</c:v>
                </c:pt>
                <c:pt idx="846">
                  <c:v>4237</c:v>
                </c:pt>
                <c:pt idx="847">
                  <c:v>4497</c:v>
                </c:pt>
                <c:pt idx="848">
                  <c:v>4536</c:v>
                </c:pt>
                <c:pt idx="849">
                  <c:v>4753</c:v>
                </c:pt>
                <c:pt idx="850">
                  <c:v>5898</c:v>
                </c:pt>
                <c:pt idx="851">
                  <c:v>7647</c:v>
                </c:pt>
                <c:pt idx="852">
                  <c:v>5392</c:v>
                </c:pt>
                <c:pt idx="853">
                  <c:v>3394</c:v>
                </c:pt>
                <c:pt idx="854">
                  <c:v>3277</c:v>
                </c:pt>
                <c:pt idx="855">
                  <c:v>3639</c:v>
                </c:pt>
                <c:pt idx="856">
                  <c:v>4356</c:v>
                </c:pt>
                <c:pt idx="857">
                  <c:v>5729</c:v>
                </c:pt>
                <c:pt idx="858">
                  <c:v>9003</c:v>
                </c:pt>
                <c:pt idx="859">
                  <c:v>6538</c:v>
                </c:pt>
                <c:pt idx="860">
                  <c:v>3543</c:v>
                </c:pt>
                <c:pt idx="861">
                  <c:v>3362</c:v>
                </c:pt>
                <c:pt idx="862">
                  <c:v>4105</c:v>
                </c:pt>
              </c:numCache>
            </c:numRef>
          </c:val>
          <c:smooth val="0"/>
          <c:extLst>
            <c:ext xmlns:c16="http://schemas.microsoft.com/office/drawing/2014/chart" uri="{C3380CC4-5D6E-409C-BE32-E72D297353CC}">
              <c16:uniqueId val="{00000001-09DF-422F-841B-B9952FEC4BE9}"/>
            </c:ext>
          </c:extLst>
        </c:ser>
        <c:dLbls>
          <c:showLegendKey val="0"/>
          <c:showVal val="0"/>
          <c:showCatName val="0"/>
          <c:showSerName val="0"/>
          <c:showPercent val="0"/>
          <c:showBubbleSize val="0"/>
        </c:dLbls>
        <c:smooth val="0"/>
        <c:axId val="672065839"/>
        <c:axId val="672058767"/>
      </c:lineChart>
      <c:dateAx>
        <c:axId val="6720658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58767"/>
        <c:crosses val="autoZero"/>
        <c:auto val="1"/>
        <c:lblOffset val="100"/>
        <c:baseTimeUnit val="days"/>
      </c:dateAx>
      <c:valAx>
        <c:axId val="6720587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65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'old vs new forecsts'!$C$1</c:f>
              <c:strCache>
                <c:ptCount val="1"/>
                <c:pt idx="0">
                  <c:v>old F</c:v>
                </c:pt>
              </c:strCache>
            </c:strRef>
          </c:tx>
          <c:spPr>
            <a:ln w="28575" cap="rnd">
              <a:solidFill>
                <a:schemeClr val="accent1"/>
              </a:solidFill>
              <a:round/>
            </a:ln>
            <a:effectLst/>
          </c:spPr>
          <c:marker>
            <c:symbol val="none"/>
          </c:marker>
          <c:cat>
            <c:numRef>
              <c:f>'old vs new forecsts'!$B$2:$B$59</c:f>
              <c:numCache>
                <c:formatCode>m/d/yyyy</c:formatCode>
                <c:ptCount val="58"/>
                <c:pt idx="0">
                  <c:v>44432</c:v>
                </c:pt>
                <c:pt idx="1">
                  <c:v>44433</c:v>
                </c:pt>
                <c:pt idx="2">
                  <c:v>44434</c:v>
                </c:pt>
                <c:pt idx="3">
                  <c:v>44435</c:v>
                </c:pt>
                <c:pt idx="4">
                  <c:v>44436</c:v>
                </c:pt>
                <c:pt idx="5">
                  <c:v>44437</c:v>
                </c:pt>
                <c:pt idx="6">
                  <c:v>44438</c:v>
                </c:pt>
                <c:pt idx="7">
                  <c:v>44439</c:v>
                </c:pt>
                <c:pt idx="8">
                  <c:v>44440</c:v>
                </c:pt>
                <c:pt idx="9">
                  <c:v>44441</c:v>
                </c:pt>
                <c:pt idx="10">
                  <c:v>44442</c:v>
                </c:pt>
                <c:pt idx="11">
                  <c:v>44443</c:v>
                </c:pt>
                <c:pt idx="12">
                  <c:v>44444</c:v>
                </c:pt>
                <c:pt idx="13">
                  <c:v>44445</c:v>
                </c:pt>
                <c:pt idx="14">
                  <c:v>44446</c:v>
                </c:pt>
                <c:pt idx="15">
                  <c:v>44447</c:v>
                </c:pt>
                <c:pt idx="16">
                  <c:v>44448</c:v>
                </c:pt>
                <c:pt idx="17">
                  <c:v>44449</c:v>
                </c:pt>
                <c:pt idx="18">
                  <c:v>44450</c:v>
                </c:pt>
                <c:pt idx="19">
                  <c:v>44451</c:v>
                </c:pt>
                <c:pt idx="20">
                  <c:v>44452</c:v>
                </c:pt>
                <c:pt idx="21">
                  <c:v>44453</c:v>
                </c:pt>
                <c:pt idx="22">
                  <c:v>44454</c:v>
                </c:pt>
                <c:pt idx="23">
                  <c:v>44455</c:v>
                </c:pt>
                <c:pt idx="24">
                  <c:v>44456</c:v>
                </c:pt>
                <c:pt idx="25">
                  <c:v>44457</c:v>
                </c:pt>
                <c:pt idx="26">
                  <c:v>44458</c:v>
                </c:pt>
                <c:pt idx="27">
                  <c:v>44459</c:v>
                </c:pt>
                <c:pt idx="28">
                  <c:v>44460</c:v>
                </c:pt>
                <c:pt idx="29">
                  <c:v>44461</c:v>
                </c:pt>
                <c:pt idx="30">
                  <c:v>44462</c:v>
                </c:pt>
                <c:pt idx="31">
                  <c:v>44463</c:v>
                </c:pt>
                <c:pt idx="32">
                  <c:v>44464</c:v>
                </c:pt>
                <c:pt idx="33">
                  <c:v>44465</c:v>
                </c:pt>
                <c:pt idx="34">
                  <c:v>44466</c:v>
                </c:pt>
                <c:pt idx="35">
                  <c:v>44467</c:v>
                </c:pt>
                <c:pt idx="36">
                  <c:v>44468</c:v>
                </c:pt>
                <c:pt idx="37">
                  <c:v>44469</c:v>
                </c:pt>
                <c:pt idx="38">
                  <c:v>44470</c:v>
                </c:pt>
                <c:pt idx="39">
                  <c:v>44471</c:v>
                </c:pt>
                <c:pt idx="40">
                  <c:v>44472</c:v>
                </c:pt>
                <c:pt idx="41">
                  <c:v>44473</c:v>
                </c:pt>
                <c:pt idx="42">
                  <c:v>44474</c:v>
                </c:pt>
                <c:pt idx="43">
                  <c:v>44475</c:v>
                </c:pt>
                <c:pt idx="44">
                  <c:v>44476</c:v>
                </c:pt>
                <c:pt idx="45">
                  <c:v>44477</c:v>
                </c:pt>
                <c:pt idx="46">
                  <c:v>44478</c:v>
                </c:pt>
                <c:pt idx="47">
                  <c:v>44479</c:v>
                </c:pt>
                <c:pt idx="48">
                  <c:v>44480</c:v>
                </c:pt>
                <c:pt idx="49">
                  <c:v>44481</c:v>
                </c:pt>
                <c:pt idx="50">
                  <c:v>44482</c:v>
                </c:pt>
                <c:pt idx="51">
                  <c:v>44483</c:v>
                </c:pt>
                <c:pt idx="52">
                  <c:v>44484</c:v>
                </c:pt>
                <c:pt idx="53">
                  <c:v>44485</c:v>
                </c:pt>
                <c:pt idx="54">
                  <c:v>44486</c:v>
                </c:pt>
                <c:pt idx="55">
                  <c:v>44487</c:v>
                </c:pt>
                <c:pt idx="56">
                  <c:v>44488</c:v>
                </c:pt>
                <c:pt idx="57">
                  <c:v>44489</c:v>
                </c:pt>
              </c:numCache>
            </c:numRef>
          </c:cat>
          <c:val>
            <c:numRef>
              <c:f>'old vs new forecsts'!$C$2:$C$59</c:f>
              <c:numCache>
                <c:formatCode>#,##0</c:formatCode>
                <c:ptCount val="58"/>
                <c:pt idx="0">
                  <c:v>3118.5442942999998</c:v>
                </c:pt>
                <c:pt idx="1">
                  <c:v>3816.0052249</c:v>
                </c:pt>
                <c:pt idx="2">
                  <c:v>4591.7754240000004</c:v>
                </c:pt>
                <c:pt idx="3">
                  <c:v>6088.5792115000004</c:v>
                </c:pt>
                <c:pt idx="4">
                  <c:v>8465.2984966000004</c:v>
                </c:pt>
                <c:pt idx="5">
                  <c:v>6854.0846275000004</c:v>
                </c:pt>
                <c:pt idx="6">
                  <c:v>4318.6709901000004</c:v>
                </c:pt>
                <c:pt idx="7">
                  <c:v>3486.7907727000002</c:v>
                </c:pt>
                <c:pt idx="8">
                  <c:v>3428.2320116000001</c:v>
                </c:pt>
                <c:pt idx="9">
                  <c:v>3646.2410920000002</c:v>
                </c:pt>
                <c:pt idx="10">
                  <c:v>5679.9461056999999</c:v>
                </c:pt>
                <c:pt idx="11">
                  <c:v>8441.4644016999991</c:v>
                </c:pt>
                <c:pt idx="12">
                  <c:v>6403.9064866999997</c:v>
                </c:pt>
                <c:pt idx="13">
                  <c:v>3616.0959002999998</c:v>
                </c:pt>
                <c:pt idx="14">
                  <c:v>4071.2193960999998</c:v>
                </c:pt>
                <c:pt idx="15">
                  <c:v>4326.8728375000001</c:v>
                </c:pt>
                <c:pt idx="16">
                  <c:v>4343.7002843999999</c:v>
                </c:pt>
                <c:pt idx="17">
                  <c:v>6701.8238283000001</c:v>
                </c:pt>
                <c:pt idx="18">
                  <c:v>9877.3293914999995</c:v>
                </c:pt>
                <c:pt idx="19">
                  <c:v>7111.2518928999998</c:v>
                </c:pt>
                <c:pt idx="20">
                  <c:v>4088.6313194999998</c:v>
                </c:pt>
                <c:pt idx="21">
                  <c:v>4772.6649304000002</c:v>
                </c:pt>
                <c:pt idx="22">
                  <c:v>4435.2032392000001</c:v>
                </c:pt>
                <c:pt idx="23">
                  <c:v>4397.8389649999999</c:v>
                </c:pt>
                <c:pt idx="24">
                  <c:v>6439.1565214000002</c:v>
                </c:pt>
                <c:pt idx="25">
                  <c:v>9254.0709852</c:v>
                </c:pt>
                <c:pt idx="26">
                  <c:v>7163.8289248999999</c:v>
                </c:pt>
                <c:pt idx="27">
                  <c:v>4091.6765246</c:v>
                </c:pt>
                <c:pt idx="28">
                  <c:v>4314.9843824999998</c:v>
                </c:pt>
                <c:pt idx="29">
                  <c:v>4409.5848511000004</c:v>
                </c:pt>
                <c:pt idx="30">
                  <c:v>4409.2131349000001</c:v>
                </c:pt>
                <c:pt idx="31">
                  <c:v>6750.0300848999996</c:v>
                </c:pt>
                <c:pt idx="32">
                  <c:v>10202.4656304</c:v>
                </c:pt>
                <c:pt idx="33">
                  <c:v>7301.2190965999998</c:v>
                </c:pt>
                <c:pt idx="34">
                  <c:v>3949.7871730000002</c:v>
                </c:pt>
                <c:pt idx="35">
                  <c:v>4284.4625281999997</c:v>
                </c:pt>
                <c:pt idx="36">
                  <c:v>4098.2219210000003</c:v>
                </c:pt>
                <c:pt idx="37">
                  <c:v>4261.1001397999999</c:v>
                </c:pt>
                <c:pt idx="38">
                  <c:v>5338.9005073999997</c:v>
                </c:pt>
                <c:pt idx="39">
                  <c:v>9449.9896898000006</c:v>
                </c:pt>
                <c:pt idx="40">
                  <c:v>6082.2212356</c:v>
                </c:pt>
                <c:pt idx="41">
                  <c:v>3030.9249429000001</c:v>
                </c:pt>
                <c:pt idx="42">
                  <c:v>3402.267566</c:v>
                </c:pt>
                <c:pt idx="43">
                  <c:v>3201.4978095000001</c:v>
                </c:pt>
                <c:pt idx="44">
                  <c:v>3288.1370037000002</c:v>
                </c:pt>
                <c:pt idx="45">
                  <c:v>4004.3136119999999</c:v>
                </c:pt>
                <c:pt idx="46">
                  <c:v>4523.9085544</c:v>
                </c:pt>
                <c:pt idx="47">
                  <c:v>3136.3894543000001</c:v>
                </c:pt>
                <c:pt idx="48">
                  <c:v>1182.4328579999999</c:v>
                </c:pt>
                <c:pt idx="49">
                  <c:v>1545.4806097000001</c:v>
                </c:pt>
                <c:pt idx="50">
                  <c:v>2570.0175872</c:v>
                </c:pt>
                <c:pt idx="51">
                  <c:v>3241.4520517000001</c:v>
                </c:pt>
                <c:pt idx="52">
                  <c:v>5209.9541147999998</c:v>
                </c:pt>
                <c:pt idx="53">
                  <c:v>7815.9789084000004</c:v>
                </c:pt>
                <c:pt idx="54">
                  <c:v>5605.4458238999996</c:v>
                </c:pt>
                <c:pt idx="55">
                  <c:v>2816.3454719000001</c:v>
                </c:pt>
                <c:pt idx="56">
                  <c:v>3135.7987432</c:v>
                </c:pt>
                <c:pt idx="57">
                  <c:v>3339.8474869000001</c:v>
                </c:pt>
              </c:numCache>
            </c:numRef>
          </c:val>
          <c:smooth val="0"/>
          <c:extLst>
            <c:ext xmlns:c16="http://schemas.microsoft.com/office/drawing/2014/chart" uri="{C3380CC4-5D6E-409C-BE32-E72D297353CC}">
              <c16:uniqueId val="{00000000-7810-4642-812D-C073B9DF92E4}"/>
            </c:ext>
          </c:extLst>
        </c:ser>
        <c:ser>
          <c:idx val="1"/>
          <c:order val="1"/>
          <c:tx>
            <c:strRef>
              <c:f>'old vs new forecsts'!$D$1</c:f>
              <c:strCache>
                <c:ptCount val="1"/>
                <c:pt idx="0">
                  <c:v>new</c:v>
                </c:pt>
              </c:strCache>
            </c:strRef>
          </c:tx>
          <c:spPr>
            <a:ln w="28575" cap="rnd">
              <a:solidFill>
                <a:schemeClr val="accent2"/>
              </a:solidFill>
              <a:round/>
            </a:ln>
            <a:effectLst/>
          </c:spPr>
          <c:marker>
            <c:symbol val="none"/>
          </c:marker>
          <c:cat>
            <c:numRef>
              <c:f>'old vs new forecsts'!$B$2:$B$59</c:f>
              <c:numCache>
                <c:formatCode>m/d/yyyy</c:formatCode>
                <c:ptCount val="58"/>
                <c:pt idx="0">
                  <c:v>44432</c:v>
                </c:pt>
                <c:pt idx="1">
                  <c:v>44433</c:v>
                </c:pt>
                <c:pt idx="2">
                  <c:v>44434</c:v>
                </c:pt>
                <c:pt idx="3">
                  <c:v>44435</c:v>
                </c:pt>
                <c:pt idx="4">
                  <c:v>44436</c:v>
                </c:pt>
                <c:pt idx="5">
                  <c:v>44437</c:v>
                </c:pt>
                <c:pt idx="6">
                  <c:v>44438</c:v>
                </c:pt>
                <c:pt idx="7">
                  <c:v>44439</c:v>
                </c:pt>
                <c:pt idx="8">
                  <c:v>44440</c:v>
                </c:pt>
                <c:pt idx="9">
                  <c:v>44441</c:v>
                </c:pt>
                <c:pt idx="10">
                  <c:v>44442</c:v>
                </c:pt>
                <c:pt idx="11">
                  <c:v>44443</c:v>
                </c:pt>
                <c:pt idx="12">
                  <c:v>44444</c:v>
                </c:pt>
                <c:pt idx="13">
                  <c:v>44445</c:v>
                </c:pt>
                <c:pt idx="14">
                  <c:v>44446</c:v>
                </c:pt>
                <c:pt idx="15">
                  <c:v>44447</c:v>
                </c:pt>
                <c:pt idx="16">
                  <c:v>44448</c:v>
                </c:pt>
                <c:pt idx="17">
                  <c:v>44449</c:v>
                </c:pt>
                <c:pt idx="18">
                  <c:v>44450</c:v>
                </c:pt>
                <c:pt idx="19">
                  <c:v>44451</c:v>
                </c:pt>
                <c:pt idx="20">
                  <c:v>44452</c:v>
                </c:pt>
                <c:pt idx="21">
                  <c:v>44453</c:v>
                </c:pt>
                <c:pt idx="22">
                  <c:v>44454</c:v>
                </c:pt>
                <c:pt idx="23">
                  <c:v>44455</c:v>
                </c:pt>
                <c:pt idx="24">
                  <c:v>44456</c:v>
                </c:pt>
                <c:pt idx="25">
                  <c:v>44457</c:v>
                </c:pt>
                <c:pt idx="26">
                  <c:v>44458</c:v>
                </c:pt>
                <c:pt idx="27">
                  <c:v>44459</c:v>
                </c:pt>
                <c:pt idx="28">
                  <c:v>44460</c:v>
                </c:pt>
                <c:pt idx="29">
                  <c:v>44461</c:v>
                </c:pt>
                <c:pt idx="30">
                  <c:v>44462</c:v>
                </c:pt>
                <c:pt idx="31">
                  <c:v>44463</c:v>
                </c:pt>
                <c:pt idx="32">
                  <c:v>44464</c:v>
                </c:pt>
                <c:pt idx="33">
                  <c:v>44465</c:v>
                </c:pt>
                <c:pt idx="34">
                  <c:v>44466</c:v>
                </c:pt>
                <c:pt idx="35">
                  <c:v>44467</c:v>
                </c:pt>
                <c:pt idx="36">
                  <c:v>44468</c:v>
                </c:pt>
                <c:pt idx="37">
                  <c:v>44469</c:v>
                </c:pt>
                <c:pt idx="38">
                  <c:v>44470</c:v>
                </c:pt>
                <c:pt idx="39">
                  <c:v>44471</c:v>
                </c:pt>
                <c:pt idx="40">
                  <c:v>44472</c:v>
                </c:pt>
                <c:pt idx="41">
                  <c:v>44473</c:v>
                </c:pt>
                <c:pt idx="42">
                  <c:v>44474</c:v>
                </c:pt>
                <c:pt idx="43">
                  <c:v>44475</c:v>
                </c:pt>
                <c:pt idx="44">
                  <c:v>44476</c:v>
                </c:pt>
                <c:pt idx="45">
                  <c:v>44477</c:v>
                </c:pt>
                <c:pt idx="46">
                  <c:v>44478</c:v>
                </c:pt>
                <c:pt idx="47">
                  <c:v>44479</c:v>
                </c:pt>
                <c:pt idx="48">
                  <c:v>44480</c:v>
                </c:pt>
                <c:pt idx="49">
                  <c:v>44481</c:v>
                </c:pt>
                <c:pt idx="50">
                  <c:v>44482</c:v>
                </c:pt>
                <c:pt idx="51">
                  <c:v>44483</c:v>
                </c:pt>
                <c:pt idx="52">
                  <c:v>44484</c:v>
                </c:pt>
                <c:pt idx="53">
                  <c:v>44485</c:v>
                </c:pt>
                <c:pt idx="54">
                  <c:v>44486</c:v>
                </c:pt>
                <c:pt idx="55">
                  <c:v>44487</c:v>
                </c:pt>
                <c:pt idx="56">
                  <c:v>44488</c:v>
                </c:pt>
                <c:pt idx="57">
                  <c:v>44489</c:v>
                </c:pt>
              </c:numCache>
            </c:numRef>
          </c:cat>
          <c:val>
            <c:numRef>
              <c:f>'old vs new forecsts'!$D$2:$D$59</c:f>
              <c:numCache>
                <c:formatCode>#,##0</c:formatCode>
                <c:ptCount val="58"/>
                <c:pt idx="0">
                  <c:v>3363.8456382999998</c:v>
                </c:pt>
                <c:pt idx="1">
                  <c:v>3523.8505930000001</c:v>
                </c:pt>
                <c:pt idx="2">
                  <c:v>3937.5900464000001</c:v>
                </c:pt>
                <c:pt idx="3">
                  <c:v>5950.6710745</c:v>
                </c:pt>
                <c:pt idx="4">
                  <c:v>8387.6480704999994</c:v>
                </c:pt>
                <c:pt idx="5">
                  <c:v>6650.8041814999997</c:v>
                </c:pt>
                <c:pt idx="6">
                  <c:v>4590.2306239</c:v>
                </c:pt>
                <c:pt idx="7">
                  <c:v>4095.2556719999998</c:v>
                </c:pt>
                <c:pt idx="8">
                  <c:v>3808.1999891</c:v>
                </c:pt>
                <c:pt idx="9">
                  <c:v>3721.6158676</c:v>
                </c:pt>
                <c:pt idx="10">
                  <c:v>5757.0779714</c:v>
                </c:pt>
                <c:pt idx="11">
                  <c:v>8350.1345020999997</c:v>
                </c:pt>
                <c:pt idx="12">
                  <c:v>6512.5311493999998</c:v>
                </c:pt>
                <c:pt idx="13">
                  <c:v>3931.4926506000002</c:v>
                </c:pt>
                <c:pt idx="14">
                  <c:v>4348.3782290999998</c:v>
                </c:pt>
                <c:pt idx="15">
                  <c:v>4346.7206748999997</c:v>
                </c:pt>
                <c:pt idx="16">
                  <c:v>4352.3448835999998</c:v>
                </c:pt>
                <c:pt idx="17">
                  <c:v>6446.1058947000001</c:v>
                </c:pt>
                <c:pt idx="18">
                  <c:v>9281.5865322999998</c:v>
                </c:pt>
                <c:pt idx="19">
                  <c:v>7281.0060212999997</c:v>
                </c:pt>
                <c:pt idx="20">
                  <c:v>4515.4236632000002</c:v>
                </c:pt>
                <c:pt idx="21">
                  <c:v>4950.4275015000003</c:v>
                </c:pt>
                <c:pt idx="22">
                  <c:v>4737.5495842999999</c:v>
                </c:pt>
                <c:pt idx="23">
                  <c:v>4501.6301467000003</c:v>
                </c:pt>
                <c:pt idx="24">
                  <c:v>6409.5706412999998</c:v>
                </c:pt>
                <c:pt idx="25">
                  <c:v>8966.2819397000003</c:v>
                </c:pt>
                <c:pt idx="26">
                  <c:v>7105.3779277000003</c:v>
                </c:pt>
                <c:pt idx="27">
                  <c:v>4415.8828665000001</c:v>
                </c:pt>
                <c:pt idx="28">
                  <c:v>4657.8419723999996</c:v>
                </c:pt>
                <c:pt idx="29">
                  <c:v>4517.3443777000002</c:v>
                </c:pt>
                <c:pt idx="30">
                  <c:v>4426.7624949000001</c:v>
                </c:pt>
                <c:pt idx="31">
                  <c:v>6482.3094302</c:v>
                </c:pt>
                <c:pt idx="32">
                  <c:v>9390.1580651999993</c:v>
                </c:pt>
                <c:pt idx="33">
                  <c:v>7406.5821100000003</c:v>
                </c:pt>
                <c:pt idx="34">
                  <c:v>4507.3975680000003</c:v>
                </c:pt>
                <c:pt idx="35">
                  <c:v>4730.4852504</c:v>
                </c:pt>
                <c:pt idx="36">
                  <c:v>4477.4706121999998</c:v>
                </c:pt>
                <c:pt idx="37">
                  <c:v>4245.1484309999996</c:v>
                </c:pt>
                <c:pt idx="38">
                  <c:v>5808.4207641000003</c:v>
                </c:pt>
                <c:pt idx="39">
                  <c:v>8668.2289462000008</c:v>
                </c:pt>
                <c:pt idx="40">
                  <c:v>6402.9111124000001</c:v>
                </c:pt>
                <c:pt idx="41">
                  <c:v>3473.0014461000001</c:v>
                </c:pt>
                <c:pt idx="42">
                  <c:v>3799.3978952000002</c:v>
                </c:pt>
                <c:pt idx="43">
                  <c:v>3460.8778461000002</c:v>
                </c:pt>
                <c:pt idx="44">
                  <c:v>3357.1567332</c:v>
                </c:pt>
                <c:pt idx="45">
                  <c:v>4749.4433021000004</c:v>
                </c:pt>
                <c:pt idx="46">
                  <c:v>6065.0882678999997</c:v>
                </c:pt>
                <c:pt idx="47">
                  <c:v>3741.2763263000002</c:v>
                </c:pt>
                <c:pt idx="48">
                  <c:v>1216.1836538</c:v>
                </c:pt>
                <c:pt idx="49">
                  <c:v>1654.2998563000001</c:v>
                </c:pt>
                <c:pt idx="50">
                  <c:v>1988.7004692999999</c:v>
                </c:pt>
                <c:pt idx="51">
                  <c:v>2461.5745738999999</c:v>
                </c:pt>
                <c:pt idx="52">
                  <c:v>4702.307213</c:v>
                </c:pt>
                <c:pt idx="53">
                  <c:v>7367.4752878999998</c:v>
                </c:pt>
                <c:pt idx="54">
                  <c:v>5531.5174467999996</c:v>
                </c:pt>
                <c:pt idx="55">
                  <c:v>2950.3601994000001</c:v>
                </c:pt>
                <c:pt idx="56">
                  <c:v>3331.1564211</c:v>
                </c:pt>
                <c:pt idx="57">
                  <c:v>3294.0668829000001</c:v>
                </c:pt>
              </c:numCache>
            </c:numRef>
          </c:val>
          <c:smooth val="0"/>
          <c:extLst>
            <c:ext xmlns:c16="http://schemas.microsoft.com/office/drawing/2014/chart" uri="{C3380CC4-5D6E-409C-BE32-E72D297353CC}">
              <c16:uniqueId val="{00000001-7810-4642-812D-C073B9DF92E4}"/>
            </c:ext>
          </c:extLst>
        </c:ser>
        <c:ser>
          <c:idx val="2"/>
          <c:order val="2"/>
          <c:tx>
            <c:strRef>
              <c:f>'old vs new forecsts'!$E$1</c:f>
              <c:strCache>
                <c:ptCount val="1"/>
                <c:pt idx="0">
                  <c:v>Actuals</c:v>
                </c:pt>
              </c:strCache>
            </c:strRef>
          </c:tx>
          <c:spPr>
            <a:ln w="28575" cap="rnd">
              <a:solidFill>
                <a:schemeClr val="accent3"/>
              </a:solidFill>
              <a:round/>
            </a:ln>
            <a:effectLst/>
          </c:spPr>
          <c:marker>
            <c:symbol val="none"/>
          </c:marker>
          <c:cat>
            <c:numRef>
              <c:f>'old vs new forecsts'!$B$2:$B$59</c:f>
              <c:numCache>
                <c:formatCode>m/d/yyyy</c:formatCode>
                <c:ptCount val="58"/>
                <c:pt idx="0">
                  <c:v>44432</c:v>
                </c:pt>
                <c:pt idx="1">
                  <c:v>44433</c:v>
                </c:pt>
                <c:pt idx="2">
                  <c:v>44434</c:v>
                </c:pt>
                <c:pt idx="3">
                  <c:v>44435</c:v>
                </c:pt>
                <c:pt idx="4">
                  <c:v>44436</c:v>
                </c:pt>
                <c:pt idx="5">
                  <c:v>44437</c:v>
                </c:pt>
                <c:pt idx="6">
                  <c:v>44438</c:v>
                </c:pt>
                <c:pt idx="7">
                  <c:v>44439</c:v>
                </c:pt>
                <c:pt idx="8">
                  <c:v>44440</c:v>
                </c:pt>
                <c:pt idx="9">
                  <c:v>44441</c:v>
                </c:pt>
                <c:pt idx="10">
                  <c:v>44442</c:v>
                </c:pt>
                <c:pt idx="11">
                  <c:v>44443</c:v>
                </c:pt>
                <c:pt idx="12">
                  <c:v>44444</c:v>
                </c:pt>
                <c:pt idx="13">
                  <c:v>44445</c:v>
                </c:pt>
                <c:pt idx="14">
                  <c:v>44446</c:v>
                </c:pt>
                <c:pt idx="15">
                  <c:v>44447</c:v>
                </c:pt>
                <c:pt idx="16">
                  <c:v>44448</c:v>
                </c:pt>
                <c:pt idx="17">
                  <c:v>44449</c:v>
                </c:pt>
                <c:pt idx="18">
                  <c:v>44450</c:v>
                </c:pt>
                <c:pt idx="19">
                  <c:v>44451</c:v>
                </c:pt>
                <c:pt idx="20">
                  <c:v>44452</c:v>
                </c:pt>
                <c:pt idx="21">
                  <c:v>44453</c:v>
                </c:pt>
                <c:pt idx="22">
                  <c:v>44454</c:v>
                </c:pt>
                <c:pt idx="23">
                  <c:v>44455</c:v>
                </c:pt>
                <c:pt idx="24">
                  <c:v>44456</c:v>
                </c:pt>
                <c:pt idx="25">
                  <c:v>44457</c:v>
                </c:pt>
                <c:pt idx="26">
                  <c:v>44458</c:v>
                </c:pt>
                <c:pt idx="27">
                  <c:v>44459</c:v>
                </c:pt>
                <c:pt idx="28">
                  <c:v>44460</c:v>
                </c:pt>
                <c:pt idx="29">
                  <c:v>44461</c:v>
                </c:pt>
                <c:pt idx="30">
                  <c:v>44462</c:v>
                </c:pt>
                <c:pt idx="31">
                  <c:v>44463</c:v>
                </c:pt>
                <c:pt idx="32">
                  <c:v>44464</c:v>
                </c:pt>
                <c:pt idx="33">
                  <c:v>44465</c:v>
                </c:pt>
                <c:pt idx="34">
                  <c:v>44466</c:v>
                </c:pt>
                <c:pt idx="35">
                  <c:v>44467</c:v>
                </c:pt>
                <c:pt idx="36">
                  <c:v>44468</c:v>
                </c:pt>
                <c:pt idx="37">
                  <c:v>44469</c:v>
                </c:pt>
                <c:pt idx="38">
                  <c:v>44470</c:v>
                </c:pt>
                <c:pt idx="39">
                  <c:v>44471</c:v>
                </c:pt>
                <c:pt idx="40">
                  <c:v>44472</c:v>
                </c:pt>
                <c:pt idx="41">
                  <c:v>44473</c:v>
                </c:pt>
                <c:pt idx="42">
                  <c:v>44474</c:v>
                </c:pt>
                <c:pt idx="43">
                  <c:v>44475</c:v>
                </c:pt>
                <c:pt idx="44">
                  <c:v>44476</c:v>
                </c:pt>
                <c:pt idx="45">
                  <c:v>44477</c:v>
                </c:pt>
                <c:pt idx="46">
                  <c:v>44478</c:v>
                </c:pt>
                <c:pt idx="47">
                  <c:v>44479</c:v>
                </c:pt>
                <c:pt idx="48">
                  <c:v>44480</c:v>
                </c:pt>
                <c:pt idx="49">
                  <c:v>44481</c:v>
                </c:pt>
                <c:pt idx="50">
                  <c:v>44482</c:v>
                </c:pt>
                <c:pt idx="51">
                  <c:v>44483</c:v>
                </c:pt>
                <c:pt idx="52">
                  <c:v>44484</c:v>
                </c:pt>
                <c:pt idx="53">
                  <c:v>44485</c:v>
                </c:pt>
                <c:pt idx="54">
                  <c:v>44486</c:v>
                </c:pt>
                <c:pt idx="55">
                  <c:v>44487</c:v>
                </c:pt>
                <c:pt idx="56">
                  <c:v>44488</c:v>
                </c:pt>
                <c:pt idx="57">
                  <c:v>44489</c:v>
                </c:pt>
              </c:numCache>
            </c:numRef>
          </c:cat>
          <c:val>
            <c:numRef>
              <c:f>'old vs new forecsts'!$E$2:$E$59</c:f>
              <c:numCache>
                <c:formatCode>#,##0</c:formatCode>
                <c:ptCount val="58"/>
                <c:pt idx="0">
                  <c:v>4080</c:v>
                </c:pt>
                <c:pt idx="1">
                  <c:v>4178</c:v>
                </c:pt>
                <c:pt idx="2">
                  <c:v>4540</c:v>
                </c:pt>
                <c:pt idx="3">
                  <c:v>6648</c:v>
                </c:pt>
                <c:pt idx="4">
                  <c:v>9118</c:v>
                </c:pt>
                <c:pt idx="5">
                  <c:v>8891</c:v>
                </c:pt>
                <c:pt idx="6">
                  <c:v>6079</c:v>
                </c:pt>
                <c:pt idx="7">
                  <c:v>4682</c:v>
                </c:pt>
              </c:numCache>
            </c:numRef>
          </c:val>
          <c:smooth val="0"/>
          <c:extLst>
            <c:ext xmlns:c16="http://schemas.microsoft.com/office/drawing/2014/chart" uri="{C3380CC4-5D6E-409C-BE32-E72D297353CC}">
              <c16:uniqueId val="{00000003-7810-4642-812D-C073B9DF92E4}"/>
            </c:ext>
          </c:extLst>
        </c:ser>
        <c:dLbls>
          <c:showLegendKey val="0"/>
          <c:showVal val="0"/>
          <c:showCatName val="0"/>
          <c:showSerName val="0"/>
          <c:showPercent val="0"/>
          <c:showBubbleSize val="0"/>
        </c:dLbls>
        <c:smooth val="0"/>
        <c:axId val="769341072"/>
        <c:axId val="769338992"/>
      </c:lineChart>
      <c:dateAx>
        <c:axId val="7693410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38992"/>
        <c:crosses val="autoZero"/>
        <c:auto val="1"/>
        <c:lblOffset val="100"/>
        <c:baseTimeUnit val="days"/>
      </c:dateAx>
      <c:valAx>
        <c:axId val="769338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4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kern="1200" spc="0" baseline="0">
                <a:solidFill>
                  <a:srgbClr val="595959"/>
                </a:solidFill>
                <a:effectLst/>
              </a:rPr>
              <a:t>Google Serach Brand</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'Google Apple trend chart'!$B$5</c:f>
              <c:strCache>
                <c:ptCount val="1"/>
                <c:pt idx="0">
                  <c:v>Activated_user_count</c:v>
                </c:pt>
              </c:strCache>
            </c:strRef>
          </c:tx>
          <c:spPr>
            <a:ln w="28575" cap="rnd">
              <a:solidFill>
                <a:schemeClr val="accent1"/>
              </a:solidFill>
              <a:round/>
            </a:ln>
            <a:effectLst/>
          </c:spPr>
          <c:marker>
            <c:symbol val="none"/>
          </c:marker>
          <c:cat>
            <c:numRef>
              <c:f>'Google Apple trend chart'!$A$6:$A$810</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'Google Apple trend chart'!$B$6:$B$810</c:f>
              <c:numCache>
                <c:formatCode>#,##0</c:formatCode>
                <c:ptCount val="805"/>
                <c:pt idx="0">
                  <c:v>942</c:v>
                </c:pt>
                <c:pt idx="1">
                  <c:v>2346</c:v>
                </c:pt>
                <c:pt idx="2">
                  <c:v>2918</c:v>
                </c:pt>
                <c:pt idx="3">
                  <c:v>4192</c:v>
                </c:pt>
                <c:pt idx="4">
                  <c:v>5102</c:v>
                </c:pt>
                <c:pt idx="5">
                  <c:v>3205</c:v>
                </c:pt>
                <c:pt idx="6">
                  <c:v>2298</c:v>
                </c:pt>
                <c:pt idx="7">
                  <c:v>2569</c:v>
                </c:pt>
                <c:pt idx="8">
                  <c:v>2562</c:v>
                </c:pt>
                <c:pt idx="9">
                  <c:v>2652</c:v>
                </c:pt>
                <c:pt idx="10">
                  <c:v>3236</c:v>
                </c:pt>
                <c:pt idx="11">
                  <c:v>3836</c:v>
                </c:pt>
                <c:pt idx="12">
                  <c:v>2942</c:v>
                </c:pt>
                <c:pt idx="13">
                  <c:v>1819</c:v>
                </c:pt>
                <c:pt idx="14">
                  <c:v>2052</c:v>
                </c:pt>
                <c:pt idx="15">
                  <c:v>2169</c:v>
                </c:pt>
                <c:pt idx="16">
                  <c:v>2356</c:v>
                </c:pt>
                <c:pt idx="17">
                  <c:v>2863</c:v>
                </c:pt>
                <c:pt idx="18">
                  <c:v>3937</c:v>
                </c:pt>
                <c:pt idx="19">
                  <c:v>2927</c:v>
                </c:pt>
                <c:pt idx="20">
                  <c:v>1543</c:v>
                </c:pt>
                <c:pt idx="21">
                  <c:v>1451</c:v>
                </c:pt>
                <c:pt idx="22">
                  <c:v>1506</c:v>
                </c:pt>
                <c:pt idx="23">
                  <c:v>1840</c:v>
                </c:pt>
                <c:pt idx="24">
                  <c:v>2534</c:v>
                </c:pt>
                <c:pt idx="25">
                  <c:v>3548</c:v>
                </c:pt>
                <c:pt idx="26">
                  <c:v>2819</c:v>
                </c:pt>
                <c:pt idx="27">
                  <c:v>1941</c:v>
                </c:pt>
                <c:pt idx="28">
                  <c:v>2043</c:v>
                </c:pt>
                <c:pt idx="29">
                  <c:v>2090</c:v>
                </c:pt>
                <c:pt idx="30">
                  <c:v>2176</c:v>
                </c:pt>
                <c:pt idx="31">
                  <c:v>2899</c:v>
                </c:pt>
                <c:pt idx="32">
                  <c:v>4059</c:v>
                </c:pt>
                <c:pt idx="33">
                  <c:v>3339</c:v>
                </c:pt>
                <c:pt idx="34">
                  <c:v>2212</c:v>
                </c:pt>
                <c:pt idx="35">
                  <c:v>2353</c:v>
                </c:pt>
                <c:pt idx="36">
                  <c:v>2464</c:v>
                </c:pt>
                <c:pt idx="37">
                  <c:v>2453</c:v>
                </c:pt>
                <c:pt idx="38">
                  <c:v>3680</c:v>
                </c:pt>
                <c:pt idx="39">
                  <c:v>4883</c:v>
                </c:pt>
                <c:pt idx="40">
                  <c:v>3858</c:v>
                </c:pt>
                <c:pt idx="41">
                  <c:v>2468</c:v>
                </c:pt>
                <c:pt idx="42">
                  <c:v>2766</c:v>
                </c:pt>
                <c:pt idx="43">
                  <c:v>2987</c:v>
                </c:pt>
                <c:pt idx="44">
                  <c:v>3953</c:v>
                </c:pt>
                <c:pt idx="45">
                  <c:v>3977</c:v>
                </c:pt>
                <c:pt idx="46">
                  <c:v>5753</c:v>
                </c:pt>
                <c:pt idx="47">
                  <c:v>4466</c:v>
                </c:pt>
                <c:pt idx="48">
                  <c:v>2781</c:v>
                </c:pt>
                <c:pt idx="49">
                  <c:v>3240</c:v>
                </c:pt>
                <c:pt idx="50">
                  <c:v>3385</c:v>
                </c:pt>
                <c:pt idx="51">
                  <c:v>3588</c:v>
                </c:pt>
                <c:pt idx="52">
                  <c:v>4691</c:v>
                </c:pt>
                <c:pt idx="53">
                  <c:v>6176</c:v>
                </c:pt>
                <c:pt idx="54">
                  <c:v>4800</c:v>
                </c:pt>
                <c:pt idx="55">
                  <c:v>3252</c:v>
                </c:pt>
                <c:pt idx="56">
                  <c:v>3446</c:v>
                </c:pt>
                <c:pt idx="57">
                  <c:v>3678</c:v>
                </c:pt>
                <c:pt idx="58">
                  <c:v>4169</c:v>
                </c:pt>
                <c:pt idx="59">
                  <c:v>5795</c:v>
                </c:pt>
                <c:pt idx="60">
                  <c:v>7266</c:v>
                </c:pt>
                <c:pt idx="61">
                  <c:v>6022</c:v>
                </c:pt>
                <c:pt idx="62">
                  <c:v>3460</c:v>
                </c:pt>
                <c:pt idx="63">
                  <c:v>3369</c:v>
                </c:pt>
                <c:pt idx="64">
                  <c:v>3910</c:v>
                </c:pt>
                <c:pt idx="65">
                  <c:v>4264</c:v>
                </c:pt>
                <c:pt idx="66">
                  <c:v>5758</c:v>
                </c:pt>
                <c:pt idx="67">
                  <c:v>7342</c:v>
                </c:pt>
                <c:pt idx="68">
                  <c:v>5839</c:v>
                </c:pt>
                <c:pt idx="69">
                  <c:v>3338</c:v>
                </c:pt>
                <c:pt idx="70">
                  <c:v>3531</c:v>
                </c:pt>
                <c:pt idx="71">
                  <c:v>3775</c:v>
                </c:pt>
                <c:pt idx="72">
                  <c:v>4200</c:v>
                </c:pt>
                <c:pt idx="73">
                  <c:v>5628</c:v>
                </c:pt>
                <c:pt idx="74">
                  <c:v>7642</c:v>
                </c:pt>
                <c:pt idx="75">
                  <c:v>7307</c:v>
                </c:pt>
                <c:pt idx="76">
                  <c:v>5433</c:v>
                </c:pt>
                <c:pt idx="77">
                  <c:v>3800</c:v>
                </c:pt>
                <c:pt idx="78">
                  <c:v>3911</c:v>
                </c:pt>
                <c:pt idx="79">
                  <c:v>4463</c:v>
                </c:pt>
                <c:pt idx="80">
                  <c:v>6621</c:v>
                </c:pt>
                <c:pt idx="81">
                  <c:v>9401</c:v>
                </c:pt>
                <c:pt idx="82">
                  <c:v>7122</c:v>
                </c:pt>
                <c:pt idx="83">
                  <c:v>4245</c:v>
                </c:pt>
                <c:pt idx="84">
                  <c:v>4356</c:v>
                </c:pt>
                <c:pt idx="85">
                  <c:v>4652</c:v>
                </c:pt>
                <c:pt idx="86">
                  <c:v>4902</c:v>
                </c:pt>
                <c:pt idx="87">
                  <c:v>6580</c:v>
                </c:pt>
                <c:pt idx="88">
                  <c:v>10013</c:v>
                </c:pt>
                <c:pt idx="89">
                  <c:v>7258</c:v>
                </c:pt>
                <c:pt idx="90">
                  <c:v>4085</c:v>
                </c:pt>
                <c:pt idx="91">
                  <c:v>4078</c:v>
                </c:pt>
                <c:pt idx="92">
                  <c:v>4505</c:v>
                </c:pt>
                <c:pt idx="93">
                  <c:v>5258</c:v>
                </c:pt>
                <c:pt idx="94">
                  <c:v>7673</c:v>
                </c:pt>
                <c:pt idx="95">
                  <c:v>10875</c:v>
                </c:pt>
                <c:pt idx="96">
                  <c:v>8192</c:v>
                </c:pt>
                <c:pt idx="97">
                  <c:v>4354</c:v>
                </c:pt>
                <c:pt idx="98">
                  <c:v>4435</c:v>
                </c:pt>
                <c:pt idx="99">
                  <c:v>4569</c:v>
                </c:pt>
                <c:pt idx="100">
                  <c:v>4997</c:v>
                </c:pt>
                <c:pt idx="101">
                  <c:v>6960</c:v>
                </c:pt>
                <c:pt idx="102">
                  <c:v>10251</c:v>
                </c:pt>
                <c:pt idx="103">
                  <c:v>6984</c:v>
                </c:pt>
                <c:pt idx="104">
                  <c:v>3983</c:v>
                </c:pt>
                <c:pt idx="105">
                  <c:v>5222</c:v>
                </c:pt>
                <c:pt idx="106">
                  <c:v>4816</c:v>
                </c:pt>
                <c:pt idx="107">
                  <c:v>5311</c:v>
                </c:pt>
                <c:pt idx="108">
                  <c:v>7066</c:v>
                </c:pt>
                <c:pt idx="109">
                  <c:v>10406</c:v>
                </c:pt>
                <c:pt idx="110">
                  <c:v>7399</c:v>
                </c:pt>
                <c:pt idx="111">
                  <c:v>3987</c:v>
                </c:pt>
                <c:pt idx="112">
                  <c:v>5029</c:v>
                </c:pt>
                <c:pt idx="113">
                  <c:v>4642</c:v>
                </c:pt>
                <c:pt idx="114">
                  <c:v>5152</c:v>
                </c:pt>
                <c:pt idx="115">
                  <c:v>6786</c:v>
                </c:pt>
                <c:pt idx="116">
                  <c:v>10203</c:v>
                </c:pt>
                <c:pt idx="117">
                  <c:v>7245</c:v>
                </c:pt>
                <c:pt idx="118">
                  <c:v>2820</c:v>
                </c:pt>
                <c:pt idx="119">
                  <c:v>2611</c:v>
                </c:pt>
                <c:pt idx="120">
                  <c:v>2584</c:v>
                </c:pt>
                <c:pt idx="121">
                  <c:v>3113</c:v>
                </c:pt>
                <c:pt idx="122">
                  <c:v>5547</c:v>
                </c:pt>
                <c:pt idx="123">
                  <c:v>8475</c:v>
                </c:pt>
                <c:pt idx="124">
                  <c:v>5503</c:v>
                </c:pt>
                <c:pt idx="125">
                  <c:v>2815</c:v>
                </c:pt>
                <c:pt idx="126">
                  <c:v>2950</c:v>
                </c:pt>
                <c:pt idx="127">
                  <c:v>3043</c:v>
                </c:pt>
                <c:pt idx="128">
                  <c:v>3217</c:v>
                </c:pt>
                <c:pt idx="129">
                  <c:v>4816</c:v>
                </c:pt>
                <c:pt idx="130">
                  <c:v>6962</c:v>
                </c:pt>
                <c:pt idx="131">
                  <c:v>5174</c:v>
                </c:pt>
                <c:pt idx="132">
                  <c:v>2865</c:v>
                </c:pt>
                <c:pt idx="133">
                  <c:v>2776</c:v>
                </c:pt>
                <c:pt idx="134">
                  <c:v>2956</c:v>
                </c:pt>
                <c:pt idx="135">
                  <c:v>3470</c:v>
                </c:pt>
                <c:pt idx="136">
                  <c:v>4842</c:v>
                </c:pt>
                <c:pt idx="137">
                  <c:v>7545</c:v>
                </c:pt>
                <c:pt idx="138">
                  <c:v>4984</c:v>
                </c:pt>
                <c:pt idx="139">
                  <c:v>2673</c:v>
                </c:pt>
                <c:pt idx="140">
                  <c:v>2996</c:v>
                </c:pt>
                <c:pt idx="141">
                  <c:v>3445</c:v>
                </c:pt>
                <c:pt idx="142">
                  <c:v>4179</c:v>
                </c:pt>
                <c:pt idx="143">
                  <c:v>7117</c:v>
                </c:pt>
                <c:pt idx="144">
                  <c:v>10241</c:v>
                </c:pt>
                <c:pt idx="145">
                  <c:v>6811</c:v>
                </c:pt>
                <c:pt idx="146">
                  <c:v>2897</c:v>
                </c:pt>
                <c:pt idx="147">
                  <c:v>2874</c:v>
                </c:pt>
                <c:pt idx="148">
                  <c:v>2868</c:v>
                </c:pt>
                <c:pt idx="149">
                  <c:v>2967</c:v>
                </c:pt>
                <c:pt idx="150">
                  <c:v>4305</c:v>
                </c:pt>
                <c:pt idx="151">
                  <c:v>7157</c:v>
                </c:pt>
                <c:pt idx="152">
                  <c:v>5007</c:v>
                </c:pt>
                <c:pt idx="153">
                  <c:v>2345</c:v>
                </c:pt>
                <c:pt idx="154">
                  <c:v>2189</c:v>
                </c:pt>
                <c:pt idx="155">
                  <c:v>2588</c:v>
                </c:pt>
                <c:pt idx="156">
                  <c:v>2660</c:v>
                </c:pt>
                <c:pt idx="157">
                  <c:v>3895</c:v>
                </c:pt>
                <c:pt idx="158">
                  <c:v>5789</c:v>
                </c:pt>
                <c:pt idx="159">
                  <c:v>4619</c:v>
                </c:pt>
                <c:pt idx="160">
                  <c:v>2112</c:v>
                </c:pt>
                <c:pt idx="161">
                  <c:v>2056</c:v>
                </c:pt>
                <c:pt idx="162">
                  <c:v>2225</c:v>
                </c:pt>
                <c:pt idx="163">
                  <c:v>2426</c:v>
                </c:pt>
                <c:pt idx="164">
                  <c:v>3888</c:v>
                </c:pt>
                <c:pt idx="165">
                  <c:v>6084</c:v>
                </c:pt>
                <c:pt idx="166">
                  <c:v>4701</c:v>
                </c:pt>
                <c:pt idx="167">
                  <c:v>2684</c:v>
                </c:pt>
                <c:pt idx="168">
                  <c:v>3348</c:v>
                </c:pt>
                <c:pt idx="169">
                  <c:v>3274</c:v>
                </c:pt>
                <c:pt idx="170">
                  <c:v>3678</c:v>
                </c:pt>
                <c:pt idx="171">
                  <c:v>5613</c:v>
                </c:pt>
                <c:pt idx="172">
                  <c:v>8313</c:v>
                </c:pt>
                <c:pt idx="173">
                  <c:v>6437</c:v>
                </c:pt>
                <c:pt idx="174">
                  <c:v>3138</c:v>
                </c:pt>
                <c:pt idx="175">
                  <c:v>3400</c:v>
                </c:pt>
                <c:pt idx="176">
                  <c:v>3731</c:v>
                </c:pt>
                <c:pt idx="177">
                  <c:v>4162</c:v>
                </c:pt>
                <c:pt idx="178">
                  <c:v>6716</c:v>
                </c:pt>
                <c:pt idx="179">
                  <c:v>9029</c:v>
                </c:pt>
                <c:pt idx="180">
                  <c:v>7180</c:v>
                </c:pt>
                <c:pt idx="181">
                  <c:v>3362</c:v>
                </c:pt>
                <c:pt idx="182">
                  <c:v>4285</c:v>
                </c:pt>
                <c:pt idx="183">
                  <c:v>4664</c:v>
                </c:pt>
                <c:pt idx="184">
                  <c:v>6462</c:v>
                </c:pt>
                <c:pt idx="185">
                  <c:v>8742</c:v>
                </c:pt>
                <c:pt idx="186">
                  <c:v>12395</c:v>
                </c:pt>
                <c:pt idx="187">
                  <c:v>9451</c:v>
                </c:pt>
                <c:pt idx="188">
                  <c:v>4399</c:v>
                </c:pt>
                <c:pt idx="189">
                  <c:v>4708</c:v>
                </c:pt>
                <c:pt idx="190">
                  <c:v>5628</c:v>
                </c:pt>
                <c:pt idx="191">
                  <c:v>6664</c:v>
                </c:pt>
                <c:pt idx="192">
                  <c:v>9683</c:v>
                </c:pt>
                <c:pt idx="193">
                  <c:v>11505</c:v>
                </c:pt>
                <c:pt idx="194">
                  <c:v>8054</c:v>
                </c:pt>
                <c:pt idx="195">
                  <c:v>5415</c:v>
                </c:pt>
                <c:pt idx="196">
                  <c:v>6621</c:v>
                </c:pt>
                <c:pt idx="197">
                  <c:v>9784</c:v>
                </c:pt>
                <c:pt idx="198">
                  <c:v>6444</c:v>
                </c:pt>
                <c:pt idx="199">
                  <c:v>5502</c:v>
                </c:pt>
                <c:pt idx="200">
                  <c:v>6378</c:v>
                </c:pt>
                <c:pt idx="201">
                  <c:v>6172</c:v>
                </c:pt>
                <c:pt idx="202">
                  <c:v>4475</c:v>
                </c:pt>
                <c:pt idx="203">
                  <c:v>10577</c:v>
                </c:pt>
                <c:pt idx="204">
                  <c:v>8891</c:v>
                </c:pt>
                <c:pt idx="205">
                  <c:v>4363</c:v>
                </c:pt>
                <c:pt idx="206">
                  <c:v>5318</c:v>
                </c:pt>
                <c:pt idx="207">
                  <c:v>7013</c:v>
                </c:pt>
                <c:pt idx="208">
                  <c:v>5819</c:v>
                </c:pt>
                <c:pt idx="209">
                  <c:v>3557</c:v>
                </c:pt>
                <c:pt idx="210">
                  <c:v>3049</c:v>
                </c:pt>
                <c:pt idx="211">
                  <c:v>3084</c:v>
                </c:pt>
                <c:pt idx="212">
                  <c:v>3148</c:v>
                </c:pt>
                <c:pt idx="213">
                  <c:v>4198</c:v>
                </c:pt>
                <c:pt idx="214">
                  <c:v>6769</c:v>
                </c:pt>
                <c:pt idx="215">
                  <c:v>4991</c:v>
                </c:pt>
                <c:pt idx="216">
                  <c:v>2875</c:v>
                </c:pt>
                <c:pt idx="217">
                  <c:v>3017</c:v>
                </c:pt>
                <c:pt idx="218">
                  <c:v>2942</c:v>
                </c:pt>
                <c:pt idx="219">
                  <c:v>3192</c:v>
                </c:pt>
                <c:pt idx="220">
                  <c:v>4551</c:v>
                </c:pt>
                <c:pt idx="221">
                  <c:v>7193</c:v>
                </c:pt>
                <c:pt idx="222">
                  <c:v>5401</c:v>
                </c:pt>
                <c:pt idx="223">
                  <c:v>2598</c:v>
                </c:pt>
                <c:pt idx="224">
                  <c:v>2695</c:v>
                </c:pt>
                <c:pt idx="225">
                  <c:v>2852</c:v>
                </c:pt>
                <c:pt idx="226">
                  <c:v>3142</c:v>
                </c:pt>
                <c:pt idx="227">
                  <c:v>4603</c:v>
                </c:pt>
                <c:pt idx="228">
                  <c:v>7561</c:v>
                </c:pt>
                <c:pt idx="229">
                  <c:v>6027</c:v>
                </c:pt>
                <c:pt idx="230">
                  <c:v>2751</c:v>
                </c:pt>
                <c:pt idx="231">
                  <c:v>2556</c:v>
                </c:pt>
                <c:pt idx="232">
                  <c:v>2720</c:v>
                </c:pt>
                <c:pt idx="233">
                  <c:v>2839</c:v>
                </c:pt>
                <c:pt idx="234">
                  <c:v>4649</c:v>
                </c:pt>
                <c:pt idx="235">
                  <c:v>7318</c:v>
                </c:pt>
                <c:pt idx="236">
                  <c:v>5580</c:v>
                </c:pt>
                <c:pt idx="237">
                  <c:v>2560</c:v>
                </c:pt>
                <c:pt idx="238">
                  <c:v>2362</c:v>
                </c:pt>
                <c:pt idx="239">
                  <c:v>2528</c:v>
                </c:pt>
                <c:pt idx="240">
                  <c:v>2854</c:v>
                </c:pt>
                <c:pt idx="241">
                  <c:v>4118</c:v>
                </c:pt>
                <c:pt idx="242">
                  <c:v>7090</c:v>
                </c:pt>
                <c:pt idx="243">
                  <c:v>6194</c:v>
                </c:pt>
                <c:pt idx="244">
                  <c:v>2651</c:v>
                </c:pt>
                <c:pt idx="245">
                  <c:v>2472</c:v>
                </c:pt>
                <c:pt idx="246">
                  <c:v>2772</c:v>
                </c:pt>
                <c:pt idx="247">
                  <c:v>3103</c:v>
                </c:pt>
                <c:pt idx="248">
                  <c:v>5029</c:v>
                </c:pt>
                <c:pt idx="249">
                  <c:v>8469</c:v>
                </c:pt>
                <c:pt idx="250">
                  <c:v>6665</c:v>
                </c:pt>
                <c:pt idx="251">
                  <c:v>3122</c:v>
                </c:pt>
                <c:pt idx="252">
                  <c:v>3147</c:v>
                </c:pt>
                <c:pt idx="253">
                  <c:v>3116</c:v>
                </c:pt>
                <c:pt idx="254">
                  <c:v>3621</c:v>
                </c:pt>
                <c:pt idx="255">
                  <c:v>4864</c:v>
                </c:pt>
                <c:pt idx="256">
                  <c:v>8117</c:v>
                </c:pt>
                <c:pt idx="257">
                  <c:v>6108</c:v>
                </c:pt>
                <c:pt idx="258">
                  <c:v>2840</c:v>
                </c:pt>
                <c:pt idx="259">
                  <c:v>2816</c:v>
                </c:pt>
                <c:pt idx="260">
                  <c:v>3046</c:v>
                </c:pt>
                <c:pt idx="261">
                  <c:v>3493</c:v>
                </c:pt>
                <c:pt idx="262">
                  <c:v>5289</c:v>
                </c:pt>
                <c:pt idx="263">
                  <c:v>8745</c:v>
                </c:pt>
                <c:pt idx="264">
                  <c:v>6277</c:v>
                </c:pt>
                <c:pt idx="265">
                  <c:v>2862</c:v>
                </c:pt>
                <c:pt idx="266">
                  <c:v>2761</c:v>
                </c:pt>
                <c:pt idx="267">
                  <c:v>3310</c:v>
                </c:pt>
                <c:pt idx="268">
                  <c:v>3927</c:v>
                </c:pt>
                <c:pt idx="269">
                  <c:v>5154</c:v>
                </c:pt>
                <c:pt idx="270">
                  <c:v>8159</c:v>
                </c:pt>
                <c:pt idx="271">
                  <c:v>6108</c:v>
                </c:pt>
                <c:pt idx="272">
                  <c:v>3176</c:v>
                </c:pt>
                <c:pt idx="273">
                  <c:v>2793</c:v>
                </c:pt>
                <c:pt idx="274">
                  <c:v>2851</c:v>
                </c:pt>
                <c:pt idx="275">
                  <c:v>2944</c:v>
                </c:pt>
                <c:pt idx="276">
                  <c:v>4201</c:v>
                </c:pt>
                <c:pt idx="277">
                  <c:v>6382</c:v>
                </c:pt>
                <c:pt idx="278">
                  <c:v>4581</c:v>
                </c:pt>
                <c:pt idx="279">
                  <c:v>2770</c:v>
                </c:pt>
                <c:pt idx="280">
                  <c:v>2261</c:v>
                </c:pt>
                <c:pt idx="281">
                  <c:v>2164</c:v>
                </c:pt>
                <c:pt idx="282">
                  <c:v>2330</c:v>
                </c:pt>
                <c:pt idx="283">
                  <c:v>2368</c:v>
                </c:pt>
                <c:pt idx="284">
                  <c:v>1931</c:v>
                </c:pt>
                <c:pt idx="285">
                  <c:v>1395</c:v>
                </c:pt>
                <c:pt idx="286">
                  <c:v>1223</c:v>
                </c:pt>
                <c:pt idx="287">
                  <c:v>908</c:v>
                </c:pt>
                <c:pt idx="288">
                  <c:v>718</c:v>
                </c:pt>
                <c:pt idx="289">
                  <c:v>630</c:v>
                </c:pt>
                <c:pt idx="290">
                  <c:v>780</c:v>
                </c:pt>
                <c:pt idx="291">
                  <c:v>712</c:v>
                </c:pt>
                <c:pt idx="292">
                  <c:v>574</c:v>
                </c:pt>
                <c:pt idx="293">
                  <c:v>555</c:v>
                </c:pt>
                <c:pt idx="294">
                  <c:v>469</c:v>
                </c:pt>
                <c:pt idx="295">
                  <c:v>424</c:v>
                </c:pt>
                <c:pt idx="296">
                  <c:v>408</c:v>
                </c:pt>
                <c:pt idx="297">
                  <c:v>469</c:v>
                </c:pt>
                <c:pt idx="298">
                  <c:v>467</c:v>
                </c:pt>
                <c:pt idx="299">
                  <c:v>418</c:v>
                </c:pt>
                <c:pt idx="300">
                  <c:v>389</c:v>
                </c:pt>
                <c:pt idx="301">
                  <c:v>350</c:v>
                </c:pt>
                <c:pt idx="302">
                  <c:v>309</c:v>
                </c:pt>
                <c:pt idx="303">
                  <c:v>379</c:v>
                </c:pt>
                <c:pt idx="304">
                  <c:v>383</c:v>
                </c:pt>
                <c:pt idx="305">
                  <c:v>355</c:v>
                </c:pt>
                <c:pt idx="306">
                  <c:v>325</c:v>
                </c:pt>
                <c:pt idx="307">
                  <c:v>322</c:v>
                </c:pt>
                <c:pt idx="308">
                  <c:v>299</c:v>
                </c:pt>
                <c:pt idx="309">
                  <c:v>301</c:v>
                </c:pt>
                <c:pt idx="310">
                  <c:v>316</c:v>
                </c:pt>
                <c:pt idx="311">
                  <c:v>404</c:v>
                </c:pt>
                <c:pt idx="312">
                  <c:v>352</c:v>
                </c:pt>
                <c:pt idx="313">
                  <c:v>334</c:v>
                </c:pt>
                <c:pt idx="314">
                  <c:v>328</c:v>
                </c:pt>
                <c:pt idx="315">
                  <c:v>299</c:v>
                </c:pt>
                <c:pt idx="316">
                  <c:v>294</c:v>
                </c:pt>
                <c:pt idx="317">
                  <c:v>343</c:v>
                </c:pt>
                <c:pt idx="318">
                  <c:v>377</c:v>
                </c:pt>
                <c:pt idx="319">
                  <c:v>369</c:v>
                </c:pt>
                <c:pt idx="320">
                  <c:v>286</c:v>
                </c:pt>
                <c:pt idx="321">
                  <c:v>309</c:v>
                </c:pt>
                <c:pt idx="322">
                  <c:v>283</c:v>
                </c:pt>
                <c:pt idx="323">
                  <c:v>286</c:v>
                </c:pt>
                <c:pt idx="324">
                  <c:v>290</c:v>
                </c:pt>
                <c:pt idx="325">
                  <c:v>381</c:v>
                </c:pt>
                <c:pt idx="326">
                  <c:v>415</c:v>
                </c:pt>
                <c:pt idx="327">
                  <c:v>315</c:v>
                </c:pt>
                <c:pt idx="328">
                  <c:v>255</c:v>
                </c:pt>
                <c:pt idx="329">
                  <c:v>251</c:v>
                </c:pt>
                <c:pt idx="330">
                  <c:v>345</c:v>
                </c:pt>
                <c:pt idx="331">
                  <c:v>414</c:v>
                </c:pt>
                <c:pt idx="332">
                  <c:v>437</c:v>
                </c:pt>
                <c:pt idx="333">
                  <c:v>498</c:v>
                </c:pt>
                <c:pt idx="334">
                  <c:v>395</c:v>
                </c:pt>
                <c:pt idx="335">
                  <c:v>343</c:v>
                </c:pt>
                <c:pt idx="336">
                  <c:v>344</c:v>
                </c:pt>
                <c:pt idx="337">
                  <c:v>342</c:v>
                </c:pt>
                <c:pt idx="338">
                  <c:v>353</c:v>
                </c:pt>
                <c:pt idx="339">
                  <c:v>454</c:v>
                </c:pt>
                <c:pt idx="340">
                  <c:v>504</c:v>
                </c:pt>
                <c:pt idx="341">
                  <c:v>432</c:v>
                </c:pt>
                <c:pt idx="342">
                  <c:v>324</c:v>
                </c:pt>
                <c:pt idx="343">
                  <c:v>395</c:v>
                </c:pt>
                <c:pt idx="344">
                  <c:v>397</c:v>
                </c:pt>
                <c:pt idx="345">
                  <c:v>384</c:v>
                </c:pt>
                <c:pt idx="346">
                  <c:v>450</c:v>
                </c:pt>
                <c:pt idx="347">
                  <c:v>545</c:v>
                </c:pt>
                <c:pt idx="348">
                  <c:v>617</c:v>
                </c:pt>
                <c:pt idx="349">
                  <c:v>543</c:v>
                </c:pt>
                <c:pt idx="350">
                  <c:v>449</c:v>
                </c:pt>
                <c:pt idx="351">
                  <c:v>438</c:v>
                </c:pt>
                <c:pt idx="352">
                  <c:v>463</c:v>
                </c:pt>
                <c:pt idx="353">
                  <c:v>643</c:v>
                </c:pt>
                <c:pt idx="354">
                  <c:v>866</c:v>
                </c:pt>
                <c:pt idx="355">
                  <c:v>602</c:v>
                </c:pt>
                <c:pt idx="356">
                  <c:v>493</c:v>
                </c:pt>
                <c:pt idx="357">
                  <c:v>765</c:v>
                </c:pt>
                <c:pt idx="358">
                  <c:v>670</c:v>
                </c:pt>
                <c:pt idx="359">
                  <c:v>655</c:v>
                </c:pt>
                <c:pt idx="360">
                  <c:v>911</c:v>
                </c:pt>
                <c:pt idx="361">
                  <c:v>1197</c:v>
                </c:pt>
                <c:pt idx="362">
                  <c:v>899</c:v>
                </c:pt>
                <c:pt idx="363">
                  <c:v>664</c:v>
                </c:pt>
                <c:pt idx="364">
                  <c:v>684</c:v>
                </c:pt>
                <c:pt idx="365">
                  <c:v>652</c:v>
                </c:pt>
                <c:pt idx="366">
                  <c:v>638</c:v>
                </c:pt>
                <c:pt idx="367">
                  <c:v>850</c:v>
                </c:pt>
                <c:pt idx="368">
                  <c:v>1405</c:v>
                </c:pt>
                <c:pt idx="369">
                  <c:v>1096</c:v>
                </c:pt>
                <c:pt idx="370">
                  <c:v>725</c:v>
                </c:pt>
                <c:pt idx="371">
                  <c:v>738</c:v>
                </c:pt>
                <c:pt idx="372">
                  <c:v>799</c:v>
                </c:pt>
                <c:pt idx="373">
                  <c:v>871</c:v>
                </c:pt>
                <c:pt idx="374">
                  <c:v>1119</c:v>
                </c:pt>
                <c:pt idx="375">
                  <c:v>1710</c:v>
                </c:pt>
                <c:pt idx="376">
                  <c:v>1233</c:v>
                </c:pt>
                <c:pt idx="377">
                  <c:v>810</c:v>
                </c:pt>
                <c:pt idx="378">
                  <c:v>988</c:v>
                </c:pt>
                <c:pt idx="379">
                  <c:v>1140</c:v>
                </c:pt>
                <c:pt idx="380">
                  <c:v>1305</c:v>
                </c:pt>
                <c:pt idx="381">
                  <c:v>1678</c:v>
                </c:pt>
                <c:pt idx="382">
                  <c:v>1904</c:v>
                </c:pt>
                <c:pt idx="383">
                  <c:v>1478</c:v>
                </c:pt>
                <c:pt idx="384">
                  <c:v>936</c:v>
                </c:pt>
                <c:pt idx="385">
                  <c:v>932</c:v>
                </c:pt>
                <c:pt idx="386">
                  <c:v>1063</c:v>
                </c:pt>
                <c:pt idx="387">
                  <c:v>1016</c:v>
                </c:pt>
                <c:pt idx="388">
                  <c:v>1453</c:v>
                </c:pt>
                <c:pt idx="389">
                  <c:v>2340</c:v>
                </c:pt>
                <c:pt idx="390">
                  <c:v>1932</c:v>
                </c:pt>
                <c:pt idx="391">
                  <c:v>1081</c:v>
                </c:pt>
                <c:pt idx="392">
                  <c:v>1177</c:v>
                </c:pt>
                <c:pt idx="393">
                  <c:v>1330</c:v>
                </c:pt>
                <c:pt idx="394">
                  <c:v>1389</c:v>
                </c:pt>
                <c:pt idx="395">
                  <c:v>1999</c:v>
                </c:pt>
                <c:pt idx="396">
                  <c:v>3062</c:v>
                </c:pt>
                <c:pt idx="397">
                  <c:v>2197</c:v>
                </c:pt>
                <c:pt idx="398">
                  <c:v>1210</c:v>
                </c:pt>
                <c:pt idx="399">
                  <c:v>1234</c:v>
                </c:pt>
                <c:pt idx="400">
                  <c:v>1297</c:v>
                </c:pt>
                <c:pt idx="401">
                  <c:v>1572</c:v>
                </c:pt>
                <c:pt idx="402">
                  <c:v>2381</c:v>
                </c:pt>
                <c:pt idx="403">
                  <c:v>3555</c:v>
                </c:pt>
                <c:pt idx="404">
                  <c:v>2311</c:v>
                </c:pt>
                <c:pt idx="405">
                  <c:v>1457</c:v>
                </c:pt>
                <c:pt idx="406">
                  <c:v>1424</c:v>
                </c:pt>
                <c:pt idx="407">
                  <c:v>1641</c:v>
                </c:pt>
                <c:pt idx="408">
                  <c:v>1828</c:v>
                </c:pt>
                <c:pt idx="409">
                  <c:v>2612</c:v>
                </c:pt>
                <c:pt idx="410">
                  <c:v>4120</c:v>
                </c:pt>
                <c:pt idx="411">
                  <c:v>2849</c:v>
                </c:pt>
                <c:pt idx="412">
                  <c:v>1691</c:v>
                </c:pt>
                <c:pt idx="413">
                  <c:v>1733</c:v>
                </c:pt>
                <c:pt idx="414">
                  <c:v>1728</c:v>
                </c:pt>
                <c:pt idx="415">
                  <c:v>2136</c:v>
                </c:pt>
                <c:pt idx="416">
                  <c:v>4358</c:v>
                </c:pt>
                <c:pt idx="417">
                  <c:v>5286</c:v>
                </c:pt>
                <c:pt idx="418">
                  <c:v>3380</c:v>
                </c:pt>
                <c:pt idx="419">
                  <c:v>1899</c:v>
                </c:pt>
                <c:pt idx="420">
                  <c:v>1989</c:v>
                </c:pt>
                <c:pt idx="421">
                  <c:v>2306</c:v>
                </c:pt>
                <c:pt idx="422">
                  <c:v>2317</c:v>
                </c:pt>
                <c:pt idx="423">
                  <c:v>3600</c:v>
                </c:pt>
                <c:pt idx="424">
                  <c:v>5219</c:v>
                </c:pt>
                <c:pt idx="425">
                  <c:v>3645</c:v>
                </c:pt>
                <c:pt idx="426">
                  <c:v>2346</c:v>
                </c:pt>
                <c:pt idx="427">
                  <c:v>2370</c:v>
                </c:pt>
                <c:pt idx="428">
                  <c:v>2566</c:v>
                </c:pt>
                <c:pt idx="429">
                  <c:v>2447</c:v>
                </c:pt>
                <c:pt idx="430">
                  <c:v>3344</c:v>
                </c:pt>
                <c:pt idx="431">
                  <c:v>5263</c:v>
                </c:pt>
                <c:pt idx="432">
                  <c:v>3553</c:v>
                </c:pt>
                <c:pt idx="433">
                  <c:v>2276</c:v>
                </c:pt>
                <c:pt idx="434">
                  <c:v>2128</c:v>
                </c:pt>
                <c:pt idx="435">
                  <c:v>2789</c:v>
                </c:pt>
                <c:pt idx="436">
                  <c:v>2604</c:v>
                </c:pt>
                <c:pt idx="437">
                  <c:v>3576</c:v>
                </c:pt>
                <c:pt idx="438">
                  <c:v>5449</c:v>
                </c:pt>
                <c:pt idx="439">
                  <c:v>3847</c:v>
                </c:pt>
                <c:pt idx="440">
                  <c:v>2708</c:v>
                </c:pt>
                <c:pt idx="441">
                  <c:v>2924</c:v>
                </c:pt>
                <c:pt idx="442">
                  <c:v>3188</c:v>
                </c:pt>
                <c:pt idx="443">
                  <c:v>3529</c:v>
                </c:pt>
                <c:pt idx="444">
                  <c:v>4788</c:v>
                </c:pt>
                <c:pt idx="445">
                  <c:v>6990</c:v>
                </c:pt>
                <c:pt idx="446">
                  <c:v>6242</c:v>
                </c:pt>
                <c:pt idx="447">
                  <c:v>4381</c:v>
                </c:pt>
                <c:pt idx="448">
                  <c:v>2859</c:v>
                </c:pt>
                <c:pt idx="449">
                  <c:v>2893</c:v>
                </c:pt>
                <c:pt idx="450">
                  <c:v>3157</c:v>
                </c:pt>
                <c:pt idx="451">
                  <c:v>4393</c:v>
                </c:pt>
                <c:pt idx="452">
                  <c:v>6611</c:v>
                </c:pt>
                <c:pt idx="453">
                  <c:v>4441</c:v>
                </c:pt>
                <c:pt idx="454">
                  <c:v>2584</c:v>
                </c:pt>
                <c:pt idx="455">
                  <c:v>2772</c:v>
                </c:pt>
                <c:pt idx="456">
                  <c:v>2871</c:v>
                </c:pt>
                <c:pt idx="457">
                  <c:v>2976</c:v>
                </c:pt>
                <c:pt idx="458">
                  <c:v>4773</c:v>
                </c:pt>
                <c:pt idx="459">
                  <c:v>7709</c:v>
                </c:pt>
                <c:pt idx="460">
                  <c:v>5470</c:v>
                </c:pt>
                <c:pt idx="461">
                  <c:v>2571</c:v>
                </c:pt>
                <c:pt idx="462">
                  <c:v>2522</c:v>
                </c:pt>
                <c:pt idx="463">
                  <c:v>2628</c:v>
                </c:pt>
                <c:pt idx="464">
                  <c:v>2858</c:v>
                </c:pt>
                <c:pt idx="465">
                  <c:v>4322</c:v>
                </c:pt>
                <c:pt idx="466">
                  <c:v>6645</c:v>
                </c:pt>
                <c:pt idx="467">
                  <c:v>4430</c:v>
                </c:pt>
                <c:pt idx="468">
                  <c:v>2551</c:v>
                </c:pt>
                <c:pt idx="469">
                  <c:v>3092</c:v>
                </c:pt>
                <c:pt idx="470">
                  <c:v>3573</c:v>
                </c:pt>
                <c:pt idx="471">
                  <c:v>3659</c:v>
                </c:pt>
                <c:pt idx="472">
                  <c:v>5595</c:v>
                </c:pt>
                <c:pt idx="473">
                  <c:v>8318</c:v>
                </c:pt>
                <c:pt idx="474">
                  <c:v>5401</c:v>
                </c:pt>
                <c:pt idx="475">
                  <c:v>3537</c:v>
                </c:pt>
                <c:pt idx="476">
                  <c:v>3539</c:v>
                </c:pt>
                <c:pt idx="477">
                  <c:v>4169</c:v>
                </c:pt>
                <c:pt idx="478">
                  <c:v>4029</c:v>
                </c:pt>
                <c:pt idx="479">
                  <c:v>7258</c:v>
                </c:pt>
                <c:pt idx="480">
                  <c:v>8808</c:v>
                </c:pt>
                <c:pt idx="481">
                  <c:v>6692</c:v>
                </c:pt>
                <c:pt idx="482">
                  <c:v>3431</c:v>
                </c:pt>
                <c:pt idx="483">
                  <c:v>3436</c:v>
                </c:pt>
                <c:pt idx="484">
                  <c:v>3744</c:v>
                </c:pt>
                <c:pt idx="485">
                  <c:v>3819</c:v>
                </c:pt>
                <c:pt idx="486">
                  <c:v>5776</c:v>
                </c:pt>
                <c:pt idx="487">
                  <c:v>8658</c:v>
                </c:pt>
                <c:pt idx="488">
                  <c:v>5843</c:v>
                </c:pt>
                <c:pt idx="489">
                  <c:v>3642</c:v>
                </c:pt>
                <c:pt idx="490">
                  <c:v>3706</c:v>
                </c:pt>
                <c:pt idx="491">
                  <c:v>3677</c:v>
                </c:pt>
                <c:pt idx="492">
                  <c:v>3892</c:v>
                </c:pt>
                <c:pt idx="493">
                  <c:v>6175</c:v>
                </c:pt>
                <c:pt idx="494">
                  <c:v>6808</c:v>
                </c:pt>
                <c:pt idx="495">
                  <c:v>4456</c:v>
                </c:pt>
                <c:pt idx="496">
                  <c:v>2733</c:v>
                </c:pt>
                <c:pt idx="497">
                  <c:v>2771</c:v>
                </c:pt>
                <c:pt idx="498">
                  <c:v>3042</c:v>
                </c:pt>
                <c:pt idx="499">
                  <c:v>2680</c:v>
                </c:pt>
                <c:pt idx="500">
                  <c:v>3957</c:v>
                </c:pt>
                <c:pt idx="501">
                  <c:v>5657</c:v>
                </c:pt>
                <c:pt idx="502">
                  <c:v>3758</c:v>
                </c:pt>
                <c:pt idx="503">
                  <c:v>2875</c:v>
                </c:pt>
                <c:pt idx="504">
                  <c:v>2544</c:v>
                </c:pt>
                <c:pt idx="505">
                  <c:v>2781</c:v>
                </c:pt>
                <c:pt idx="506">
                  <c:v>2913</c:v>
                </c:pt>
                <c:pt idx="507">
                  <c:v>3884</c:v>
                </c:pt>
                <c:pt idx="508">
                  <c:v>5782</c:v>
                </c:pt>
                <c:pt idx="509">
                  <c:v>4245</c:v>
                </c:pt>
                <c:pt idx="510">
                  <c:v>2439</c:v>
                </c:pt>
                <c:pt idx="511">
                  <c:v>2651</c:v>
                </c:pt>
                <c:pt idx="512">
                  <c:v>3029</c:v>
                </c:pt>
                <c:pt idx="513">
                  <c:v>1637</c:v>
                </c:pt>
                <c:pt idx="514">
                  <c:v>1422</c:v>
                </c:pt>
                <c:pt idx="515">
                  <c:v>1572</c:v>
                </c:pt>
                <c:pt idx="516">
                  <c:v>1287</c:v>
                </c:pt>
                <c:pt idx="517">
                  <c:v>1141</c:v>
                </c:pt>
                <c:pt idx="518">
                  <c:v>1375</c:v>
                </c:pt>
                <c:pt idx="519">
                  <c:v>1046</c:v>
                </c:pt>
                <c:pt idx="520">
                  <c:v>1099</c:v>
                </c:pt>
                <c:pt idx="521">
                  <c:v>1345</c:v>
                </c:pt>
                <c:pt idx="522">
                  <c:v>1686</c:v>
                </c:pt>
                <c:pt idx="523">
                  <c:v>1143</c:v>
                </c:pt>
                <c:pt idx="524">
                  <c:v>860</c:v>
                </c:pt>
                <c:pt idx="525">
                  <c:v>709</c:v>
                </c:pt>
                <c:pt idx="526">
                  <c:v>710</c:v>
                </c:pt>
                <c:pt idx="527">
                  <c:v>741</c:v>
                </c:pt>
                <c:pt idx="528">
                  <c:v>1012</c:v>
                </c:pt>
                <c:pt idx="529">
                  <c:v>1181</c:v>
                </c:pt>
                <c:pt idx="530">
                  <c:v>963</c:v>
                </c:pt>
                <c:pt idx="531">
                  <c:v>769</c:v>
                </c:pt>
                <c:pt idx="532">
                  <c:v>683</c:v>
                </c:pt>
                <c:pt idx="533">
                  <c:v>656</c:v>
                </c:pt>
                <c:pt idx="534">
                  <c:v>794</c:v>
                </c:pt>
                <c:pt idx="535">
                  <c:v>1061</c:v>
                </c:pt>
                <c:pt idx="536">
                  <c:v>1246</c:v>
                </c:pt>
                <c:pt idx="537">
                  <c:v>960</c:v>
                </c:pt>
                <c:pt idx="538">
                  <c:v>785</c:v>
                </c:pt>
                <c:pt idx="539">
                  <c:v>806</c:v>
                </c:pt>
                <c:pt idx="540">
                  <c:v>1143</c:v>
                </c:pt>
                <c:pt idx="541">
                  <c:v>1562</c:v>
                </c:pt>
                <c:pt idx="542">
                  <c:v>2140</c:v>
                </c:pt>
                <c:pt idx="543">
                  <c:v>2918</c:v>
                </c:pt>
                <c:pt idx="544">
                  <c:v>2164</c:v>
                </c:pt>
                <c:pt idx="545">
                  <c:v>1372</c:v>
                </c:pt>
                <c:pt idx="546">
                  <c:v>1453</c:v>
                </c:pt>
                <c:pt idx="547">
                  <c:v>1599</c:v>
                </c:pt>
                <c:pt idx="548">
                  <c:v>1837</c:v>
                </c:pt>
                <c:pt idx="549">
                  <c:v>2992</c:v>
                </c:pt>
                <c:pt idx="550">
                  <c:v>3640</c:v>
                </c:pt>
                <c:pt idx="551">
                  <c:v>2760</c:v>
                </c:pt>
                <c:pt idx="552">
                  <c:v>1800</c:v>
                </c:pt>
                <c:pt idx="553">
                  <c:v>1817</c:v>
                </c:pt>
                <c:pt idx="554">
                  <c:v>1438</c:v>
                </c:pt>
                <c:pt idx="555">
                  <c:v>1340</c:v>
                </c:pt>
                <c:pt idx="556">
                  <c:v>1746</c:v>
                </c:pt>
                <c:pt idx="557">
                  <c:v>1985</c:v>
                </c:pt>
                <c:pt idx="558">
                  <c:v>1398</c:v>
                </c:pt>
                <c:pt idx="559">
                  <c:v>1220</c:v>
                </c:pt>
                <c:pt idx="560">
                  <c:v>1205</c:v>
                </c:pt>
                <c:pt idx="561">
                  <c:v>1299</c:v>
                </c:pt>
                <c:pt idx="562">
                  <c:v>1772</c:v>
                </c:pt>
                <c:pt idx="563">
                  <c:v>3476</c:v>
                </c:pt>
                <c:pt idx="564">
                  <c:v>1646</c:v>
                </c:pt>
                <c:pt idx="565">
                  <c:v>1232</c:v>
                </c:pt>
                <c:pt idx="566">
                  <c:v>983</c:v>
                </c:pt>
                <c:pt idx="567">
                  <c:v>1048</c:v>
                </c:pt>
                <c:pt idx="568">
                  <c:v>1045</c:v>
                </c:pt>
                <c:pt idx="569">
                  <c:v>1948</c:v>
                </c:pt>
                <c:pt idx="570">
                  <c:v>1936</c:v>
                </c:pt>
                <c:pt idx="571">
                  <c:v>1015</c:v>
                </c:pt>
                <c:pt idx="572">
                  <c:v>1039</c:v>
                </c:pt>
                <c:pt idx="573">
                  <c:v>922</c:v>
                </c:pt>
                <c:pt idx="574">
                  <c:v>838</c:v>
                </c:pt>
                <c:pt idx="575">
                  <c:v>786</c:v>
                </c:pt>
                <c:pt idx="576">
                  <c:v>814</c:v>
                </c:pt>
                <c:pt idx="577">
                  <c:v>993</c:v>
                </c:pt>
                <c:pt idx="578">
                  <c:v>1152</c:v>
                </c:pt>
                <c:pt idx="579">
                  <c:v>972</c:v>
                </c:pt>
                <c:pt idx="580">
                  <c:v>727</c:v>
                </c:pt>
                <c:pt idx="581">
                  <c:v>642</c:v>
                </c:pt>
                <c:pt idx="582">
                  <c:v>711</c:v>
                </c:pt>
                <c:pt idx="583">
                  <c:v>756</c:v>
                </c:pt>
                <c:pt idx="584">
                  <c:v>847</c:v>
                </c:pt>
                <c:pt idx="585">
                  <c:v>901</c:v>
                </c:pt>
                <c:pt idx="586">
                  <c:v>809</c:v>
                </c:pt>
                <c:pt idx="587">
                  <c:v>677</c:v>
                </c:pt>
                <c:pt idx="588">
                  <c:v>610</c:v>
                </c:pt>
                <c:pt idx="589">
                  <c:v>598</c:v>
                </c:pt>
                <c:pt idx="590">
                  <c:v>579</c:v>
                </c:pt>
                <c:pt idx="591">
                  <c:v>764</c:v>
                </c:pt>
                <c:pt idx="592">
                  <c:v>902</c:v>
                </c:pt>
                <c:pt idx="593">
                  <c:v>906</c:v>
                </c:pt>
                <c:pt idx="594">
                  <c:v>716</c:v>
                </c:pt>
                <c:pt idx="595">
                  <c:v>633</c:v>
                </c:pt>
                <c:pt idx="596">
                  <c:v>632</c:v>
                </c:pt>
                <c:pt idx="597">
                  <c:v>688</c:v>
                </c:pt>
                <c:pt idx="598">
                  <c:v>888</c:v>
                </c:pt>
                <c:pt idx="599">
                  <c:v>1128</c:v>
                </c:pt>
                <c:pt idx="600">
                  <c:v>865</c:v>
                </c:pt>
                <c:pt idx="601">
                  <c:v>687</c:v>
                </c:pt>
                <c:pt idx="602">
                  <c:v>686</c:v>
                </c:pt>
                <c:pt idx="603">
                  <c:v>810</c:v>
                </c:pt>
                <c:pt idx="604">
                  <c:v>921</c:v>
                </c:pt>
                <c:pt idx="605">
                  <c:v>1057</c:v>
                </c:pt>
                <c:pt idx="606">
                  <c:v>1421</c:v>
                </c:pt>
                <c:pt idx="607">
                  <c:v>1256</c:v>
                </c:pt>
                <c:pt idx="608">
                  <c:v>2017</c:v>
                </c:pt>
                <c:pt idx="609">
                  <c:v>1149</c:v>
                </c:pt>
                <c:pt idx="610">
                  <c:v>1150</c:v>
                </c:pt>
                <c:pt idx="611">
                  <c:v>1016</c:v>
                </c:pt>
                <c:pt idx="612">
                  <c:v>1300</c:v>
                </c:pt>
                <c:pt idx="613">
                  <c:v>1586</c:v>
                </c:pt>
                <c:pt idx="614">
                  <c:v>1374</c:v>
                </c:pt>
                <c:pt idx="615">
                  <c:v>1080</c:v>
                </c:pt>
                <c:pt idx="616">
                  <c:v>1020</c:v>
                </c:pt>
                <c:pt idx="617">
                  <c:v>1077</c:v>
                </c:pt>
                <c:pt idx="618">
                  <c:v>1004</c:v>
                </c:pt>
                <c:pt idx="619">
                  <c:v>1245</c:v>
                </c:pt>
                <c:pt idx="620">
                  <c:v>1521</c:v>
                </c:pt>
                <c:pt idx="621">
                  <c:v>1142</c:v>
                </c:pt>
                <c:pt idx="622">
                  <c:v>970</c:v>
                </c:pt>
                <c:pt idx="623">
                  <c:v>936</c:v>
                </c:pt>
                <c:pt idx="624">
                  <c:v>925</c:v>
                </c:pt>
                <c:pt idx="625">
                  <c:v>873</c:v>
                </c:pt>
                <c:pt idx="626">
                  <c:v>1302</c:v>
                </c:pt>
                <c:pt idx="627">
                  <c:v>1545</c:v>
                </c:pt>
                <c:pt idx="628">
                  <c:v>1226</c:v>
                </c:pt>
                <c:pt idx="629">
                  <c:v>1054</c:v>
                </c:pt>
                <c:pt idx="630">
                  <c:v>926</c:v>
                </c:pt>
                <c:pt idx="631">
                  <c:v>1129</c:v>
                </c:pt>
                <c:pt idx="632">
                  <c:v>1027</c:v>
                </c:pt>
                <c:pt idx="633">
                  <c:v>1520</c:v>
                </c:pt>
                <c:pt idx="634">
                  <c:v>1634</c:v>
                </c:pt>
                <c:pt idx="635">
                  <c:v>1290</c:v>
                </c:pt>
                <c:pt idx="636">
                  <c:v>985</c:v>
                </c:pt>
                <c:pt idx="637">
                  <c:v>1010</c:v>
                </c:pt>
                <c:pt idx="638">
                  <c:v>1103</c:v>
                </c:pt>
                <c:pt idx="639">
                  <c:v>1004</c:v>
                </c:pt>
                <c:pt idx="640">
                  <c:v>1425</c:v>
                </c:pt>
                <c:pt idx="641">
                  <c:v>1750</c:v>
                </c:pt>
                <c:pt idx="642">
                  <c:v>1472</c:v>
                </c:pt>
                <c:pt idx="643">
                  <c:v>1054</c:v>
                </c:pt>
                <c:pt idx="644">
                  <c:v>1022</c:v>
                </c:pt>
                <c:pt idx="645">
                  <c:v>1242</c:v>
                </c:pt>
                <c:pt idx="646">
                  <c:v>1171</c:v>
                </c:pt>
                <c:pt idx="647">
                  <c:v>1631</c:v>
                </c:pt>
                <c:pt idx="648">
                  <c:v>2005</c:v>
                </c:pt>
                <c:pt idx="649">
                  <c:v>1622</c:v>
                </c:pt>
                <c:pt idx="650">
                  <c:v>2051</c:v>
                </c:pt>
                <c:pt idx="651">
                  <c:v>1238</c:v>
                </c:pt>
                <c:pt idx="652">
                  <c:v>1174</c:v>
                </c:pt>
                <c:pt idx="653">
                  <c:v>1274</c:v>
                </c:pt>
                <c:pt idx="654">
                  <c:v>1737</c:v>
                </c:pt>
                <c:pt idx="655">
                  <c:v>2131</c:v>
                </c:pt>
                <c:pt idx="656">
                  <c:v>1719</c:v>
                </c:pt>
                <c:pt idx="657">
                  <c:v>1322</c:v>
                </c:pt>
                <c:pt idx="658">
                  <c:v>1799</c:v>
                </c:pt>
                <c:pt idx="659">
                  <c:v>2125</c:v>
                </c:pt>
                <c:pt idx="660">
                  <c:v>2545</c:v>
                </c:pt>
                <c:pt idx="661">
                  <c:v>2788</c:v>
                </c:pt>
                <c:pt idx="662">
                  <c:v>3096</c:v>
                </c:pt>
                <c:pt idx="663">
                  <c:v>3026</c:v>
                </c:pt>
                <c:pt idx="664">
                  <c:v>2827</c:v>
                </c:pt>
                <c:pt idx="665">
                  <c:v>1881</c:v>
                </c:pt>
                <c:pt idx="666">
                  <c:v>2008</c:v>
                </c:pt>
                <c:pt idx="667">
                  <c:v>1807</c:v>
                </c:pt>
                <c:pt idx="668">
                  <c:v>2467</c:v>
                </c:pt>
                <c:pt idx="669">
                  <c:v>3123</c:v>
                </c:pt>
                <c:pt idx="670">
                  <c:v>2534</c:v>
                </c:pt>
                <c:pt idx="671">
                  <c:v>2609</c:v>
                </c:pt>
                <c:pt idx="672">
                  <c:v>2140</c:v>
                </c:pt>
                <c:pt idx="673">
                  <c:v>2079</c:v>
                </c:pt>
                <c:pt idx="674">
                  <c:v>2477</c:v>
                </c:pt>
                <c:pt idx="675">
                  <c:v>3328</c:v>
                </c:pt>
                <c:pt idx="676">
                  <c:v>4827</c:v>
                </c:pt>
                <c:pt idx="677">
                  <c:v>3208</c:v>
                </c:pt>
                <c:pt idx="678">
                  <c:v>2030</c:v>
                </c:pt>
                <c:pt idx="679">
                  <c:v>1966</c:v>
                </c:pt>
                <c:pt idx="680">
                  <c:v>1993</c:v>
                </c:pt>
                <c:pt idx="681">
                  <c:v>2138</c:v>
                </c:pt>
                <c:pt idx="682">
                  <c:v>3537</c:v>
                </c:pt>
                <c:pt idx="683">
                  <c:v>4943</c:v>
                </c:pt>
                <c:pt idx="684">
                  <c:v>3090</c:v>
                </c:pt>
                <c:pt idx="685">
                  <c:v>2099</c:v>
                </c:pt>
                <c:pt idx="686">
                  <c:v>1923</c:v>
                </c:pt>
                <c:pt idx="687">
                  <c:v>2062</c:v>
                </c:pt>
                <c:pt idx="688">
                  <c:v>2113</c:v>
                </c:pt>
                <c:pt idx="689">
                  <c:v>3581</c:v>
                </c:pt>
                <c:pt idx="690">
                  <c:v>4911</c:v>
                </c:pt>
                <c:pt idx="691">
                  <c:v>4485</c:v>
                </c:pt>
                <c:pt idx="692">
                  <c:v>2937</c:v>
                </c:pt>
                <c:pt idx="693">
                  <c:v>2160</c:v>
                </c:pt>
                <c:pt idx="694">
                  <c:v>2225</c:v>
                </c:pt>
                <c:pt idx="695">
                  <c:v>2099</c:v>
                </c:pt>
                <c:pt idx="696">
                  <c:v>3241</c:v>
                </c:pt>
                <c:pt idx="697">
                  <c:v>4478</c:v>
                </c:pt>
                <c:pt idx="698">
                  <c:v>3383</c:v>
                </c:pt>
                <c:pt idx="699">
                  <c:v>2104</c:v>
                </c:pt>
                <c:pt idx="700">
                  <c:v>2088</c:v>
                </c:pt>
                <c:pt idx="701">
                  <c:v>2127</c:v>
                </c:pt>
                <c:pt idx="702">
                  <c:v>3275</c:v>
                </c:pt>
                <c:pt idx="703">
                  <c:v>3853</c:v>
                </c:pt>
                <c:pt idx="704">
                  <c:v>5602</c:v>
                </c:pt>
                <c:pt idx="705">
                  <c:v>3766</c:v>
                </c:pt>
                <c:pt idx="706">
                  <c:v>3104</c:v>
                </c:pt>
                <c:pt idx="707">
                  <c:v>2712</c:v>
                </c:pt>
                <c:pt idx="708">
                  <c:v>2944</c:v>
                </c:pt>
                <c:pt idx="709">
                  <c:v>3244</c:v>
                </c:pt>
                <c:pt idx="710">
                  <c:v>5617</c:v>
                </c:pt>
                <c:pt idx="711">
                  <c:v>7652</c:v>
                </c:pt>
                <c:pt idx="712">
                  <c:v>5712</c:v>
                </c:pt>
                <c:pt idx="713">
                  <c:v>3104</c:v>
                </c:pt>
                <c:pt idx="714">
                  <c:v>3039</c:v>
                </c:pt>
                <c:pt idx="715">
                  <c:v>3325</c:v>
                </c:pt>
                <c:pt idx="716">
                  <c:v>3761</c:v>
                </c:pt>
                <c:pt idx="717">
                  <c:v>6216</c:v>
                </c:pt>
                <c:pt idx="718">
                  <c:v>9243</c:v>
                </c:pt>
                <c:pt idx="719">
                  <c:v>8197</c:v>
                </c:pt>
                <c:pt idx="720">
                  <c:v>5433</c:v>
                </c:pt>
                <c:pt idx="721">
                  <c:v>3663</c:v>
                </c:pt>
                <c:pt idx="722">
                  <c:v>3741</c:v>
                </c:pt>
                <c:pt idx="723">
                  <c:v>3772</c:v>
                </c:pt>
                <c:pt idx="724">
                  <c:v>5335</c:v>
                </c:pt>
                <c:pt idx="725">
                  <c:v>7227</c:v>
                </c:pt>
                <c:pt idx="726">
                  <c:v>4957</c:v>
                </c:pt>
                <c:pt idx="727">
                  <c:v>3014</c:v>
                </c:pt>
                <c:pt idx="728">
                  <c:v>3117</c:v>
                </c:pt>
                <c:pt idx="729">
                  <c:v>3228</c:v>
                </c:pt>
                <c:pt idx="730">
                  <c:v>3466</c:v>
                </c:pt>
                <c:pt idx="731">
                  <c:v>5377</c:v>
                </c:pt>
                <c:pt idx="732">
                  <c:v>7413</c:v>
                </c:pt>
                <c:pt idx="733">
                  <c:v>6141</c:v>
                </c:pt>
                <c:pt idx="734">
                  <c:v>3284</c:v>
                </c:pt>
                <c:pt idx="735">
                  <c:v>3573</c:v>
                </c:pt>
                <c:pt idx="736">
                  <c:v>4310</c:v>
                </c:pt>
                <c:pt idx="737">
                  <c:v>4222</c:v>
                </c:pt>
                <c:pt idx="738">
                  <c:v>7367</c:v>
                </c:pt>
                <c:pt idx="739">
                  <c:v>7672</c:v>
                </c:pt>
                <c:pt idx="740">
                  <c:v>4985</c:v>
                </c:pt>
                <c:pt idx="741">
                  <c:v>3690</c:v>
                </c:pt>
                <c:pt idx="742">
                  <c:v>3898</c:v>
                </c:pt>
                <c:pt idx="743">
                  <c:v>3795</c:v>
                </c:pt>
                <c:pt idx="744">
                  <c:v>4168</c:v>
                </c:pt>
                <c:pt idx="745">
                  <c:v>5996</c:v>
                </c:pt>
                <c:pt idx="746">
                  <c:v>8913</c:v>
                </c:pt>
                <c:pt idx="747">
                  <c:v>6493</c:v>
                </c:pt>
                <c:pt idx="748">
                  <c:v>3643</c:v>
                </c:pt>
                <c:pt idx="749">
                  <c:v>4503</c:v>
                </c:pt>
                <c:pt idx="750">
                  <c:v>4019</c:v>
                </c:pt>
                <c:pt idx="751">
                  <c:v>4183</c:v>
                </c:pt>
                <c:pt idx="752">
                  <c:v>6046</c:v>
                </c:pt>
                <c:pt idx="753">
                  <c:v>9881</c:v>
                </c:pt>
                <c:pt idx="754">
                  <c:v>6558</c:v>
                </c:pt>
                <c:pt idx="755">
                  <c:v>3742</c:v>
                </c:pt>
                <c:pt idx="756">
                  <c:v>4021</c:v>
                </c:pt>
                <c:pt idx="757">
                  <c:v>4568</c:v>
                </c:pt>
                <c:pt idx="758">
                  <c:v>4204</c:v>
                </c:pt>
                <c:pt idx="759">
                  <c:v>5667</c:v>
                </c:pt>
                <c:pt idx="760">
                  <c:v>7315</c:v>
                </c:pt>
                <c:pt idx="761">
                  <c:v>8312</c:v>
                </c:pt>
                <c:pt idx="762">
                  <c:v>5371</c:v>
                </c:pt>
                <c:pt idx="763">
                  <c:v>3568</c:v>
                </c:pt>
                <c:pt idx="764">
                  <c:v>3536</c:v>
                </c:pt>
                <c:pt idx="765">
                  <c:v>3784</c:v>
                </c:pt>
                <c:pt idx="766">
                  <c:v>5488</c:v>
                </c:pt>
                <c:pt idx="767">
                  <c:v>8488</c:v>
                </c:pt>
                <c:pt idx="768">
                  <c:v>6212</c:v>
                </c:pt>
                <c:pt idx="769">
                  <c:v>3895</c:v>
                </c:pt>
                <c:pt idx="770">
                  <c:v>4851</c:v>
                </c:pt>
                <c:pt idx="771">
                  <c:v>4887</c:v>
                </c:pt>
                <c:pt idx="772">
                  <c:v>5038</c:v>
                </c:pt>
                <c:pt idx="773">
                  <c:v>6189</c:v>
                </c:pt>
                <c:pt idx="774">
                  <c:v>8516</c:v>
                </c:pt>
                <c:pt idx="775">
                  <c:v>7490</c:v>
                </c:pt>
                <c:pt idx="776">
                  <c:v>3707</c:v>
                </c:pt>
                <c:pt idx="777">
                  <c:v>3879</c:v>
                </c:pt>
                <c:pt idx="778">
                  <c:v>4590</c:v>
                </c:pt>
                <c:pt idx="779">
                  <c:v>4387</c:v>
                </c:pt>
                <c:pt idx="780">
                  <c:v>6203</c:v>
                </c:pt>
                <c:pt idx="781">
                  <c:v>8959</c:v>
                </c:pt>
                <c:pt idx="782">
                  <c:v>6407</c:v>
                </c:pt>
                <c:pt idx="783">
                  <c:v>3666</c:v>
                </c:pt>
                <c:pt idx="784">
                  <c:v>3819</c:v>
                </c:pt>
                <c:pt idx="785">
                  <c:v>4003</c:v>
                </c:pt>
                <c:pt idx="786">
                  <c:v>4501</c:v>
                </c:pt>
                <c:pt idx="787">
                  <c:v>6375</c:v>
                </c:pt>
                <c:pt idx="788">
                  <c:v>9452</c:v>
                </c:pt>
                <c:pt idx="789">
                  <c:v>6668</c:v>
                </c:pt>
                <c:pt idx="790">
                  <c:v>4122</c:v>
                </c:pt>
                <c:pt idx="791">
                  <c:v>4007</c:v>
                </c:pt>
                <c:pt idx="792">
                  <c:v>3966</c:v>
                </c:pt>
                <c:pt idx="793">
                  <c:v>4402</c:v>
                </c:pt>
                <c:pt idx="794">
                  <c:v>5622</c:v>
                </c:pt>
                <c:pt idx="795">
                  <c:v>7720</c:v>
                </c:pt>
                <c:pt idx="796">
                  <c:v>6000</c:v>
                </c:pt>
                <c:pt idx="797">
                  <c:v>3582</c:v>
                </c:pt>
                <c:pt idx="798">
                  <c:v>3709</c:v>
                </c:pt>
                <c:pt idx="799">
                  <c:v>3865</c:v>
                </c:pt>
                <c:pt idx="800">
                  <c:v>4123</c:v>
                </c:pt>
                <c:pt idx="801">
                  <c:v>5666</c:v>
                </c:pt>
                <c:pt idx="802">
                  <c:v>8367</c:v>
                </c:pt>
                <c:pt idx="803">
                  <c:v>6206</c:v>
                </c:pt>
                <c:pt idx="804">
                  <c:v>3852</c:v>
                </c:pt>
              </c:numCache>
            </c:numRef>
          </c:val>
          <c:smooth val="0"/>
          <c:extLst>
            <c:ext xmlns:c16="http://schemas.microsoft.com/office/drawing/2014/chart" uri="{C3380CC4-5D6E-409C-BE32-E72D297353CC}">
              <c16:uniqueId val="{00000000-4EA9-46C7-8D2F-1AD2548F3929}"/>
            </c:ext>
          </c:extLst>
        </c:ser>
        <c:dLbls>
          <c:showLegendKey val="0"/>
          <c:showVal val="0"/>
          <c:showCatName val="0"/>
          <c:showSerName val="0"/>
          <c:showPercent val="0"/>
          <c:showBubbleSize val="0"/>
        </c:dLbls>
        <c:marker val="1"/>
        <c:smooth val="0"/>
        <c:axId val="193822463"/>
        <c:axId val="193826207"/>
      </c:lineChart>
      <c:lineChart>
        <c:grouping val="standard"/>
        <c:varyColors val="0"/>
        <c:ser>
          <c:idx val="1"/>
          <c:order val="1"/>
          <c:tx>
            <c:strRef>
              <c:f>'Google Apple trend chart'!$C$5</c:f>
              <c:strCache>
                <c:ptCount val="1"/>
                <c:pt idx="0">
                  <c:v>Google_SearchBrand_Imp</c:v>
                </c:pt>
              </c:strCache>
            </c:strRef>
          </c:tx>
          <c:spPr>
            <a:ln w="28575" cap="rnd">
              <a:solidFill>
                <a:schemeClr val="accent2"/>
              </a:solidFill>
              <a:round/>
            </a:ln>
            <a:effectLst/>
          </c:spPr>
          <c:marker>
            <c:symbol val="none"/>
          </c:marker>
          <c:cat>
            <c:numRef>
              <c:f>'Google Apple trend chart'!$A$6:$A$810</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'Google Apple trend chart'!$C$6:$C$810</c:f>
              <c:numCache>
                <c:formatCode>#,##0</c:formatCode>
                <c:ptCount val="80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5.0830000000000002</c:v>
                </c:pt>
                <c:pt idx="288">
                  <c:v>5.0739999999999998</c:v>
                </c:pt>
                <c:pt idx="289">
                  <c:v>5.4889999999999999</c:v>
                </c:pt>
                <c:pt idx="290">
                  <c:v>5.0960000000000001</c:v>
                </c:pt>
                <c:pt idx="291">
                  <c:v>5.7060000000000004</c:v>
                </c:pt>
                <c:pt idx="292">
                  <c:v>5.7789999999999999</c:v>
                </c:pt>
                <c:pt idx="293">
                  <c:v>6.3860000000000001</c:v>
                </c:pt>
                <c:pt idx="294">
                  <c:v>6.7720000000000002</c:v>
                </c:pt>
                <c:pt idx="295">
                  <c:v>6.63</c:v>
                </c:pt>
                <c:pt idx="296">
                  <c:v>5.7439999999999998</c:v>
                </c:pt>
                <c:pt idx="297">
                  <c:v>4.1050000000000004</c:v>
                </c:pt>
                <c:pt idx="298">
                  <c:v>3.8919999999999999</c:v>
                </c:pt>
                <c:pt idx="299">
                  <c:v>4.1150000000000002</c:v>
                </c:pt>
                <c:pt idx="300">
                  <c:v>4.7460000000000004</c:v>
                </c:pt>
                <c:pt idx="301">
                  <c:v>4.2590000000000003</c:v>
                </c:pt>
                <c:pt idx="302">
                  <c:v>4.3840000000000003</c:v>
                </c:pt>
                <c:pt idx="303">
                  <c:v>4.3369999999999997</c:v>
                </c:pt>
                <c:pt idx="304">
                  <c:v>4.2130000000000001</c:v>
                </c:pt>
                <c:pt idx="305">
                  <c:v>4.0090000000000003</c:v>
                </c:pt>
                <c:pt idx="306">
                  <c:v>3.8839999999999999</c:v>
                </c:pt>
                <c:pt idx="307">
                  <c:v>4.3360000000000003</c:v>
                </c:pt>
                <c:pt idx="308">
                  <c:v>4.7709999999999999</c:v>
                </c:pt>
                <c:pt idx="309">
                  <c:v>4.6680000000000001</c:v>
                </c:pt>
                <c:pt idx="310">
                  <c:v>4.4260000000000002</c:v>
                </c:pt>
                <c:pt idx="311">
                  <c:v>4.5890000000000004</c:v>
                </c:pt>
                <c:pt idx="312">
                  <c:v>4.6440000000000001</c:v>
                </c:pt>
                <c:pt idx="313">
                  <c:v>4.258</c:v>
                </c:pt>
                <c:pt idx="314">
                  <c:v>4.8230000000000004</c:v>
                </c:pt>
                <c:pt idx="315">
                  <c:v>4.9729999999999999</c:v>
                </c:pt>
                <c:pt idx="316">
                  <c:v>4.7290000000000001</c:v>
                </c:pt>
                <c:pt idx="317">
                  <c:v>4.7629999999999999</c:v>
                </c:pt>
                <c:pt idx="318">
                  <c:v>5.3419999999999996</c:v>
                </c:pt>
                <c:pt idx="319">
                  <c:v>4.7789999999999999</c:v>
                </c:pt>
                <c:pt idx="320">
                  <c:v>4.7770000000000001</c:v>
                </c:pt>
                <c:pt idx="321">
                  <c:v>5.444</c:v>
                </c:pt>
                <c:pt idx="322">
                  <c:v>4.9950000000000001</c:v>
                </c:pt>
                <c:pt idx="323">
                  <c:v>4.9400000000000004</c:v>
                </c:pt>
                <c:pt idx="324">
                  <c:v>5.1360000000000001</c:v>
                </c:pt>
                <c:pt idx="325">
                  <c:v>4.8310000000000004</c:v>
                </c:pt>
                <c:pt idx="326">
                  <c:v>4.8289999999999997</c:v>
                </c:pt>
                <c:pt idx="327">
                  <c:v>4.8109999999999999</c:v>
                </c:pt>
                <c:pt idx="328">
                  <c:v>5.4740000000000002</c:v>
                </c:pt>
                <c:pt idx="329">
                  <c:v>4.9169999999999998</c:v>
                </c:pt>
                <c:pt idx="330">
                  <c:v>4.9829999999999997</c:v>
                </c:pt>
                <c:pt idx="331">
                  <c:v>4.8769999999999998</c:v>
                </c:pt>
                <c:pt idx="332">
                  <c:v>4.5830000000000002</c:v>
                </c:pt>
                <c:pt idx="333">
                  <c:v>4.9640000000000004</c:v>
                </c:pt>
                <c:pt idx="334">
                  <c:v>4.9710000000000001</c:v>
                </c:pt>
                <c:pt idx="335">
                  <c:v>5.2</c:v>
                </c:pt>
                <c:pt idx="336">
                  <c:v>5.3090000000000002</c:v>
                </c:pt>
                <c:pt idx="337">
                  <c:v>5.45</c:v>
                </c:pt>
                <c:pt idx="338">
                  <c:v>4.9080000000000004</c:v>
                </c:pt>
                <c:pt idx="339">
                  <c:v>4.8920000000000003</c:v>
                </c:pt>
                <c:pt idx="340">
                  <c:v>4.774</c:v>
                </c:pt>
                <c:pt idx="341">
                  <c:v>5.0949999999999998</c:v>
                </c:pt>
                <c:pt idx="342">
                  <c:v>5.6120000000000001</c:v>
                </c:pt>
                <c:pt idx="343">
                  <c:v>5.2910000000000004</c:v>
                </c:pt>
                <c:pt idx="344">
                  <c:v>5.2640000000000002</c:v>
                </c:pt>
                <c:pt idx="345">
                  <c:v>5.5350000000000001</c:v>
                </c:pt>
                <c:pt idx="346">
                  <c:v>5.6459999999999999</c:v>
                </c:pt>
                <c:pt idx="347">
                  <c:v>5.4870000000000001</c:v>
                </c:pt>
                <c:pt idx="348">
                  <c:v>5.1459999999999999</c:v>
                </c:pt>
                <c:pt idx="349">
                  <c:v>5.04</c:v>
                </c:pt>
                <c:pt idx="350">
                  <c:v>5.9710000000000001</c:v>
                </c:pt>
                <c:pt idx="351">
                  <c:v>5.7629999999999999</c:v>
                </c:pt>
                <c:pt idx="352">
                  <c:v>5.6769999999999996</c:v>
                </c:pt>
                <c:pt idx="353">
                  <c:v>5.4880000000000004</c:v>
                </c:pt>
                <c:pt idx="354">
                  <c:v>5.4279999999999999</c:v>
                </c:pt>
                <c:pt idx="355">
                  <c:v>5.4580000000000002</c:v>
                </c:pt>
                <c:pt idx="356">
                  <c:v>5.8390000000000004</c:v>
                </c:pt>
                <c:pt idx="357">
                  <c:v>5.9619999999999997</c:v>
                </c:pt>
                <c:pt idx="358">
                  <c:v>5.9509999999999996</c:v>
                </c:pt>
                <c:pt idx="359">
                  <c:v>5.33</c:v>
                </c:pt>
                <c:pt idx="360">
                  <c:v>5.27</c:v>
                </c:pt>
                <c:pt idx="361">
                  <c:v>5.6230000000000002</c:v>
                </c:pt>
                <c:pt idx="362">
                  <c:v>5.6760000000000002</c:v>
                </c:pt>
                <c:pt idx="363">
                  <c:v>5.7110000000000003</c:v>
                </c:pt>
                <c:pt idx="364">
                  <c:v>5.4969999999999999</c:v>
                </c:pt>
                <c:pt idx="365">
                  <c:v>5.9249999999999998</c:v>
                </c:pt>
                <c:pt idx="366">
                  <c:v>5.9669999999999996</c:v>
                </c:pt>
                <c:pt idx="367">
                  <c:v>5.9470000000000001</c:v>
                </c:pt>
                <c:pt idx="368">
                  <c:v>5.63</c:v>
                </c:pt>
                <c:pt idx="369">
                  <c:v>5.7720000000000002</c:v>
                </c:pt>
                <c:pt idx="370">
                  <c:v>6.0620000000000003</c:v>
                </c:pt>
                <c:pt idx="371">
                  <c:v>6.4039999999999999</c:v>
                </c:pt>
                <c:pt idx="372">
                  <c:v>6.056</c:v>
                </c:pt>
                <c:pt idx="373">
                  <c:v>6.3070000000000004</c:v>
                </c:pt>
                <c:pt idx="374">
                  <c:v>5.9420000000000002</c:v>
                </c:pt>
                <c:pt idx="375">
                  <c:v>5.5039999999999996</c:v>
                </c:pt>
                <c:pt idx="376">
                  <c:v>5.4240000000000004</c:v>
                </c:pt>
                <c:pt idx="377">
                  <c:v>5.4539999999999997</c:v>
                </c:pt>
                <c:pt idx="378">
                  <c:v>5.984</c:v>
                </c:pt>
                <c:pt idx="379">
                  <c:v>5.6310000000000002</c:v>
                </c:pt>
                <c:pt idx="380">
                  <c:v>5.282</c:v>
                </c:pt>
                <c:pt idx="381">
                  <c:v>4.5979999999999999</c:v>
                </c:pt>
                <c:pt idx="382">
                  <c:v>4.3339999999999996</c:v>
                </c:pt>
                <c:pt idx="383">
                  <c:v>4.2210000000000001</c:v>
                </c:pt>
                <c:pt idx="384">
                  <c:v>4.2839999999999998</c:v>
                </c:pt>
                <c:pt idx="385">
                  <c:v>3.43</c:v>
                </c:pt>
                <c:pt idx="386">
                  <c:v>3.9159999999999999</c:v>
                </c:pt>
                <c:pt idx="387">
                  <c:v>3.677</c:v>
                </c:pt>
                <c:pt idx="388">
                  <c:v>3.964</c:v>
                </c:pt>
                <c:pt idx="389">
                  <c:v>4.0460000000000003</c:v>
                </c:pt>
                <c:pt idx="390">
                  <c:v>4.0369999999999999</c:v>
                </c:pt>
                <c:pt idx="391">
                  <c:v>3.661</c:v>
                </c:pt>
                <c:pt idx="392">
                  <c:v>4.0490000000000004</c:v>
                </c:pt>
                <c:pt idx="393">
                  <c:v>4.3789999999999996</c:v>
                </c:pt>
                <c:pt idx="394">
                  <c:v>3.996</c:v>
                </c:pt>
                <c:pt idx="395">
                  <c:v>3.9369999999999998</c:v>
                </c:pt>
                <c:pt idx="396">
                  <c:v>4.101</c:v>
                </c:pt>
                <c:pt idx="397">
                  <c:v>4.3959999999999999</c:v>
                </c:pt>
                <c:pt idx="398">
                  <c:v>4.5960000000000001</c:v>
                </c:pt>
                <c:pt idx="399">
                  <c:v>4.0419999999999998</c:v>
                </c:pt>
                <c:pt idx="400">
                  <c:v>3.9620000000000002</c:v>
                </c:pt>
                <c:pt idx="401">
                  <c:v>4.1349999999999998</c:v>
                </c:pt>
                <c:pt idx="402">
                  <c:v>3.8159999999999998</c:v>
                </c:pt>
                <c:pt idx="403">
                  <c:v>4.1959999999999997</c:v>
                </c:pt>
                <c:pt idx="404">
                  <c:v>4.2560000000000002</c:v>
                </c:pt>
                <c:pt idx="405">
                  <c:v>4.0999999999999996</c:v>
                </c:pt>
                <c:pt idx="406">
                  <c:v>3.694</c:v>
                </c:pt>
                <c:pt idx="407">
                  <c:v>3.7240000000000002</c:v>
                </c:pt>
                <c:pt idx="408">
                  <c:v>4.0720000000000001</c:v>
                </c:pt>
                <c:pt idx="409">
                  <c:v>3.6429999999999998</c:v>
                </c:pt>
                <c:pt idx="410">
                  <c:v>3.52</c:v>
                </c:pt>
                <c:pt idx="411">
                  <c:v>3.7010000000000001</c:v>
                </c:pt>
                <c:pt idx="412">
                  <c:v>3.4889999999999999</c:v>
                </c:pt>
                <c:pt idx="413">
                  <c:v>3.3140000000000001</c:v>
                </c:pt>
                <c:pt idx="414">
                  <c:v>2.6749999999999998</c:v>
                </c:pt>
                <c:pt idx="415">
                  <c:v>2.3860000000000001</c:v>
                </c:pt>
                <c:pt idx="416">
                  <c:v>2.6120000000000001</c:v>
                </c:pt>
                <c:pt idx="417">
                  <c:v>3.1779999999999999</c:v>
                </c:pt>
                <c:pt idx="418">
                  <c:v>3.319</c:v>
                </c:pt>
                <c:pt idx="419">
                  <c:v>3.5550000000000002</c:v>
                </c:pt>
                <c:pt idx="420">
                  <c:v>2.5430000000000001</c:v>
                </c:pt>
                <c:pt idx="421">
                  <c:v>2.8380000000000001</c:v>
                </c:pt>
                <c:pt idx="422">
                  <c:v>2.419</c:v>
                </c:pt>
                <c:pt idx="423">
                  <c:v>2.367</c:v>
                </c:pt>
                <c:pt idx="424">
                  <c:v>2.78</c:v>
                </c:pt>
                <c:pt idx="425">
                  <c:v>2.7919999999999998</c:v>
                </c:pt>
                <c:pt idx="426">
                  <c:v>2.3559999999999999</c:v>
                </c:pt>
                <c:pt idx="427">
                  <c:v>3.8460000000000001</c:v>
                </c:pt>
                <c:pt idx="428">
                  <c:v>4.5789999999999997</c:v>
                </c:pt>
                <c:pt idx="429">
                  <c:v>4.5190000000000001</c:v>
                </c:pt>
                <c:pt idx="430">
                  <c:v>4.8689999999999998</c:v>
                </c:pt>
                <c:pt idx="431">
                  <c:v>3.84</c:v>
                </c:pt>
                <c:pt idx="432">
                  <c:v>4.5039999999999996</c:v>
                </c:pt>
                <c:pt idx="433">
                  <c:v>5.0330000000000004</c:v>
                </c:pt>
                <c:pt idx="434">
                  <c:v>4.7160000000000002</c:v>
                </c:pt>
                <c:pt idx="435">
                  <c:v>5.0449999999999999</c:v>
                </c:pt>
                <c:pt idx="436">
                  <c:v>4.0140000000000002</c:v>
                </c:pt>
                <c:pt idx="437">
                  <c:v>3.4630000000000001</c:v>
                </c:pt>
                <c:pt idx="438">
                  <c:v>4.234</c:v>
                </c:pt>
                <c:pt idx="439">
                  <c:v>3.93</c:v>
                </c:pt>
                <c:pt idx="440">
                  <c:v>3.9740000000000002</c:v>
                </c:pt>
                <c:pt idx="441">
                  <c:v>4.0259999999999998</c:v>
                </c:pt>
                <c:pt idx="442">
                  <c:v>4.4470000000000001</c:v>
                </c:pt>
                <c:pt idx="443">
                  <c:v>3.1909999999999998</c:v>
                </c:pt>
                <c:pt idx="444">
                  <c:v>3.355</c:v>
                </c:pt>
                <c:pt idx="445">
                  <c:v>3.2709999999999999</c:v>
                </c:pt>
                <c:pt idx="446">
                  <c:v>3.3140000000000001</c:v>
                </c:pt>
                <c:pt idx="447">
                  <c:v>3.04</c:v>
                </c:pt>
                <c:pt idx="448">
                  <c:v>3.6429999999999998</c:v>
                </c:pt>
                <c:pt idx="449">
                  <c:v>3.6819999999999999</c:v>
                </c:pt>
                <c:pt idx="450">
                  <c:v>4.1520000000000001</c:v>
                </c:pt>
                <c:pt idx="451">
                  <c:v>3.07</c:v>
                </c:pt>
                <c:pt idx="452">
                  <c:v>3.0720000000000001</c:v>
                </c:pt>
                <c:pt idx="453">
                  <c:v>3.556</c:v>
                </c:pt>
                <c:pt idx="454">
                  <c:v>3.1509999999999998</c:v>
                </c:pt>
                <c:pt idx="455">
                  <c:v>4.2430000000000003</c:v>
                </c:pt>
                <c:pt idx="456">
                  <c:v>4.742</c:v>
                </c:pt>
                <c:pt idx="457">
                  <c:v>4.2629999999999999</c:v>
                </c:pt>
                <c:pt idx="458">
                  <c:v>4.2089999999999996</c:v>
                </c:pt>
                <c:pt idx="459">
                  <c:v>4.0510000000000002</c:v>
                </c:pt>
                <c:pt idx="460">
                  <c:v>4.8899999999999997</c:v>
                </c:pt>
                <c:pt idx="461">
                  <c:v>4.3529999999999998</c:v>
                </c:pt>
                <c:pt idx="462">
                  <c:v>4.343</c:v>
                </c:pt>
                <c:pt idx="463">
                  <c:v>4.218</c:v>
                </c:pt>
                <c:pt idx="464">
                  <c:v>3.488</c:v>
                </c:pt>
                <c:pt idx="465">
                  <c:v>3.4769999999999999</c:v>
                </c:pt>
                <c:pt idx="466">
                  <c:v>3.7170000000000001</c:v>
                </c:pt>
                <c:pt idx="467">
                  <c:v>4.04</c:v>
                </c:pt>
                <c:pt idx="468">
                  <c:v>4.2839999999999998</c:v>
                </c:pt>
                <c:pt idx="469">
                  <c:v>4.4939999999999998</c:v>
                </c:pt>
                <c:pt idx="470">
                  <c:v>3.7149999999999999</c:v>
                </c:pt>
                <c:pt idx="471">
                  <c:v>3.0209999999999999</c:v>
                </c:pt>
                <c:pt idx="472">
                  <c:v>2.9950000000000001</c:v>
                </c:pt>
                <c:pt idx="473">
                  <c:v>3.1339999999999999</c:v>
                </c:pt>
                <c:pt idx="474">
                  <c:v>3.1640000000000001</c:v>
                </c:pt>
                <c:pt idx="475">
                  <c:v>3.2869999999999999</c:v>
                </c:pt>
                <c:pt idx="476">
                  <c:v>3.319</c:v>
                </c:pt>
                <c:pt idx="477">
                  <c:v>3.399</c:v>
                </c:pt>
                <c:pt idx="478">
                  <c:v>4.048</c:v>
                </c:pt>
                <c:pt idx="479">
                  <c:v>4.5019999999999998</c:v>
                </c:pt>
                <c:pt idx="480">
                  <c:v>4.4210000000000003</c:v>
                </c:pt>
                <c:pt idx="481">
                  <c:v>4.6020000000000003</c:v>
                </c:pt>
                <c:pt idx="482">
                  <c:v>4.4039999999999999</c:v>
                </c:pt>
                <c:pt idx="483">
                  <c:v>4.01</c:v>
                </c:pt>
                <c:pt idx="484">
                  <c:v>3.7080000000000002</c:v>
                </c:pt>
                <c:pt idx="485">
                  <c:v>3.625</c:v>
                </c:pt>
                <c:pt idx="486">
                  <c:v>3.8140000000000001</c:v>
                </c:pt>
                <c:pt idx="487">
                  <c:v>3.891</c:v>
                </c:pt>
                <c:pt idx="488">
                  <c:v>4.016</c:v>
                </c:pt>
                <c:pt idx="489">
                  <c:v>3.6829999999999998</c:v>
                </c:pt>
                <c:pt idx="490">
                  <c:v>3.8239999999999998</c:v>
                </c:pt>
                <c:pt idx="491">
                  <c:v>3.7250000000000001</c:v>
                </c:pt>
                <c:pt idx="492">
                  <c:v>3.3029999999999999</c:v>
                </c:pt>
                <c:pt idx="493">
                  <c:v>3.4710000000000001</c:v>
                </c:pt>
                <c:pt idx="494">
                  <c:v>3.7330000000000001</c:v>
                </c:pt>
                <c:pt idx="495">
                  <c:v>3.5</c:v>
                </c:pt>
                <c:pt idx="496">
                  <c:v>3.4889999999999999</c:v>
                </c:pt>
                <c:pt idx="497">
                  <c:v>3.444</c:v>
                </c:pt>
                <c:pt idx="498">
                  <c:v>3.5510000000000002</c:v>
                </c:pt>
                <c:pt idx="499">
                  <c:v>3.379</c:v>
                </c:pt>
                <c:pt idx="500">
                  <c:v>3.1659999999999999</c:v>
                </c:pt>
                <c:pt idx="501">
                  <c:v>3.6230000000000002</c:v>
                </c:pt>
                <c:pt idx="502">
                  <c:v>3.56</c:v>
                </c:pt>
                <c:pt idx="503">
                  <c:v>4.1740000000000004</c:v>
                </c:pt>
                <c:pt idx="504">
                  <c:v>3.84</c:v>
                </c:pt>
                <c:pt idx="505">
                  <c:v>3.4409999999999998</c:v>
                </c:pt>
                <c:pt idx="506">
                  <c:v>3.7229999999999999</c:v>
                </c:pt>
                <c:pt idx="507">
                  <c:v>3.6110000000000002</c:v>
                </c:pt>
                <c:pt idx="508">
                  <c:v>3.827</c:v>
                </c:pt>
                <c:pt idx="509">
                  <c:v>3.58</c:v>
                </c:pt>
                <c:pt idx="510">
                  <c:v>4.1189999999999998</c:v>
                </c:pt>
                <c:pt idx="511">
                  <c:v>3.9020000000000001</c:v>
                </c:pt>
                <c:pt idx="512">
                  <c:v>3.8849999999999998</c:v>
                </c:pt>
                <c:pt idx="513">
                  <c:v>3.0259999999999998</c:v>
                </c:pt>
                <c:pt idx="514">
                  <c:v>2.6219999999999999</c:v>
                </c:pt>
                <c:pt idx="515">
                  <c:v>2.1520000000000001</c:v>
                </c:pt>
                <c:pt idx="516">
                  <c:v>2.2650000000000001</c:v>
                </c:pt>
                <c:pt idx="517">
                  <c:v>2.2200000000000002</c:v>
                </c:pt>
                <c:pt idx="518">
                  <c:v>2.472</c:v>
                </c:pt>
                <c:pt idx="519">
                  <c:v>2.6680000000000001</c:v>
                </c:pt>
                <c:pt idx="520">
                  <c:v>2.66</c:v>
                </c:pt>
                <c:pt idx="521">
                  <c:v>2.202</c:v>
                </c:pt>
                <c:pt idx="522">
                  <c:v>2.214</c:v>
                </c:pt>
                <c:pt idx="523">
                  <c:v>2.5880000000000001</c:v>
                </c:pt>
                <c:pt idx="524">
                  <c:v>2.319</c:v>
                </c:pt>
                <c:pt idx="525">
                  <c:v>1.9279999999999999</c:v>
                </c:pt>
                <c:pt idx="526">
                  <c:v>1.948</c:v>
                </c:pt>
                <c:pt idx="527">
                  <c:v>1.899</c:v>
                </c:pt>
                <c:pt idx="528">
                  <c:v>1.7789999999999999</c:v>
                </c:pt>
                <c:pt idx="529">
                  <c:v>1.738</c:v>
                </c:pt>
                <c:pt idx="530">
                  <c:v>1.8049999999999999</c:v>
                </c:pt>
                <c:pt idx="531">
                  <c:v>2.008</c:v>
                </c:pt>
                <c:pt idx="532">
                  <c:v>2.093</c:v>
                </c:pt>
                <c:pt idx="533">
                  <c:v>2.7320000000000002</c:v>
                </c:pt>
                <c:pt idx="534">
                  <c:v>3.2189999999999999</c:v>
                </c:pt>
                <c:pt idx="535">
                  <c:v>3.2450000000000001</c:v>
                </c:pt>
                <c:pt idx="536">
                  <c:v>3.4809999999999999</c:v>
                </c:pt>
                <c:pt idx="537">
                  <c:v>3.363</c:v>
                </c:pt>
                <c:pt idx="538">
                  <c:v>3.677</c:v>
                </c:pt>
                <c:pt idx="539">
                  <c:v>3.153</c:v>
                </c:pt>
                <c:pt idx="540">
                  <c:v>3.484</c:v>
                </c:pt>
                <c:pt idx="541">
                  <c:v>3.3140000000000001</c:v>
                </c:pt>
                <c:pt idx="542">
                  <c:v>3.4140000000000001</c:v>
                </c:pt>
                <c:pt idx="543">
                  <c:v>3.411</c:v>
                </c:pt>
                <c:pt idx="544">
                  <c:v>3.1190000000000002</c:v>
                </c:pt>
                <c:pt idx="545">
                  <c:v>3.1190000000000002</c:v>
                </c:pt>
                <c:pt idx="546">
                  <c:v>2.8370000000000002</c:v>
                </c:pt>
                <c:pt idx="547">
                  <c:v>2.6110000000000002</c:v>
                </c:pt>
                <c:pt idx="548">
                  <c:v>2.5070000000000001</c:v>
                </c:pt>
                <c:pt idx="549">
                  <c:v>2.7559999999999998</c:v>
                </c:pt>
                <c:pt idx="550">
                  <c:v>2.589</c:v>
                </c:pt>
                <c:pt idx="551">
                  <c:v>2.556</c:v>
                </c:pt>
                <c:pt idx="552">
                  <c:v>2.4689999999999999</c:v>
                </c:pt>
                <c:pt idx="553">
                  <c:v>2.5950000000000002</c:v>
                </c:pt>
                <c:pt idx="554">
                  <c:v>2.6739999999999999</c:v>
                </c:pt>
                <c:pt idx="555">
                  <c:v>2.2450000000000001</c:v>
                </c:pt>
                <c:pt idx="556">
                  <c:v>2.331</c:v>
                </c:pt>
                <c:pt idx="557">
                  <c:v>2.2160000000000002</c:v>
                </c:pt>
                <c:pt idx="558">
                  <c:v>2.1179999999999999</c:v>
                </c:pt>
                <c:pt idx="559">
                  <c:v>2.1589999999999998</c:v>
                </c:pt>
                <c:pt idx="560">
                  <c:v>2.2160000000000002</c:v>
                </c:pt>
                <c:pt idx="561">
                  <c:v>2.3140000000000001</c:v>
                </c:pt>
                <c:pt idx="562">
                  <c:v>2.4020000000000001</c:v>
                </c:pt>
                <c:pt idx="563">
                  <c:v>2.2530000000000001</c:v>
                </c:pt>
                <c:pt idx="564">
                  <c:v>2.0449999999999999</c:v>
                </c:pt>
                <c:pt idx="565">
                  <c:v>1.708</c:v>
                </c:pt>
                <c:pt idx="566">
                  <c:v>1.956</c:v>
                </c:pt>
                <c:pt idx="567">
                  <c:v>2.0510000000000002</c:v>
                </c:pt>
                <c:pt idx="568">
                  <c:v>2.2519999999999998</c:v>
                </c:pt>
                <c:pt idx="569">
                  <c:v>2.4470000000000001</c:v>
                </c:pt>
                <c:pt idx="570">
                  <c:v>2.5550000000000002</c:v>
                </c:pt>
                <c:pt idx="571">
                  <c:v>2.2509999999999999</c:v>
                </c:pt>
                <c:pt idx="572">
                  <c:v>2.2229999999999999</c:v>
                </c:pt>
                <c:pt idx="573">
                  <c:v>2.19</c:v>
                </c:pt>
                <c:pt idx="574">
                  <c:v>2.363</c:v>
                </c:pt>
                <c:pt idx="575">
                  <c:v>2.4289999999999998</c:v>
                </c:pt>
                <c:pt idx="576">
                  <c:v>2.27</c:v>
                </c:pt>
                <c:pt idx="577">
                  <c:v>2.089</c:v>
                </c:pt>
                <c:pt idx="578">
                  <c:v>2.0720000000000001</c:v>
                </c:pt>
                <c:pt idx="579">
                  <c:v>2.06</c:v>
                </c:pt>
                <c:pt idx="580">
                  <c:v>1.98</c:v>
                </c:pt>
                <c:pt idx="581">
                  <c:v>2.0640000000000001</c:v>
                </c:pt>
                <c:pt idx="582">
                  <c:v>2.028</c:v>
                </c:pt>
                <c:pt idx="583">
                  <c:v>2.2149999999999999</c:v>
                </c:pt>
                <c:pt idx="584">
                  <c:v>2.1909999999999998</c:v>
                </c:pt>
                <c:pt idx="585">
                  <c:v>2.0680000000000001</c:v>
                </c:pt>
                <c:pt idx="586">
                  <c:v>2.004</c:v>
                </c:pt>
                <c:pt idx="587">
                  <c:v>1.9910000000000001</c:v>
                </c:pt>
                <c:pt idx="588">
                  <c:v>2.0019999999999998</c:v>
                </c:pt>
                <c:pt idx="589">
                  <c:v>1.9930000000000001</c:v>
                </c:pt>
                <c:pt idx="590">
                  <c:v>1.968</c:v>
                </c:pt>
                <c:pt idx="591">
                  <c:v>1.9930000000000001</c:v>
                </c:pt>
                <c:pt idx="592">
                  <c:v>1.929</c:v>
                </c:pt>
                <c:pt idx="593">
                  <c:v>2.0790000000000002</c:v>
                </c:pt>
                <c:pt idx="594">
                  <c:v>2.0649999999999999</c:v>
                </c:pt>
                <c:pt idx="595">
                  <c:v>2.0609999999999999</c:v>
                </c:pt>
                <c:pt idx="596">
                  <c:v>1.931</c:v>
                </c:pt>
                <c:pt idx="597">
                  <c:v>1.8740000000000001</c:v>
                </c:pt>
                <c:pt idx="598">
                  <c:v>2.11</c:v>
                </c:pt>
                <c:pt idx="599">
                  <c:v>2.1520000000000001</c:v>
                </c:pt>
                <c:pt idx="600">
                  <c:v>1.895</c:v>
                </c:pt>
                <c:pt idx="601">
                  <c:v>2.1419999999999999</c:v>
                </c:pt>
                <c:pt idx="602">
                  <c:v>2.0070000000000001</c:v>
                </c:pt>
                <c:pt idx="603">
                  <c:v>2.0099999999999998</c:v>
                </c:pt>
                <c:pt idx="604">
                  <c:v>2.153</c:v>
                </c:pt>
                <c:pt idx="605">
                  <c:v>2.2599999999999998</c:v>
                </c:pt>
                <c:pt idx="606">
                  <c:v>2.25</c:v>
                </c:pt>
                <c:pt idx="607">
                  <c:v>2.3239999999999998</c:v>
                </c:pt>
                <c:pt idx="608">
                  <c:v>2.4630000000000001</c:v>
                </c:pt>
                <c:pt idx="609">
                  <c:v>2.194</c:v>
                </c:pt>
                <c:pt idx="610">
                  <c:v>2.1869999999999998</c:v>
                </c:pt>
                <c:pt idx="611">
                  <c:v>1.964</c:v>
                </c:pt>
                <c:pt idx="612">
                  <c:v>2.3079999999999998</c:v>
                </c:pt>
                <c:pt idx="613">
                  <c:v>2.3519999999999999</c:v>
                </c:pt>
                <c:pt idx="614">
                  <c:v>2.39</c:v>
                </c:pt>
                <c:pt idx="615">
                  <c:v>2.3980000000000001</c:v>
                </c:pt>
                <c:pt idx="616">
                  <c:v>2.4500000000000002</c:v>
                </c:pt>
                <c:pt idx="617">
                  <c:v>2.2570000000000001</c:v>
                </c:pt>
                <c:pt idx="618">
                  <c:v>2.6709999999999998</c:v>
                </c:pt>
                <c:pt idx="619">
                  <c:v>2.883</c:v>
                </c:pt>
                <c:pt idx="620">
                  <c:v>3.1240000000000001</c:v>
                </c:pt>
                <c:pt idx="621">
                  <c:v>2.8860000000000001</c:v>
                </c:pt>
                <c:pt idx="622">
                  <c:v>2.7229999999999999</c:v>
                </c:pt>
                <c:pt idx="623">
                  <c:v>2.5870000000000002</c:v>
                </c:pt>
                <c:pt idx="624">
                  <c:v>2.4820000000000002</c:v>
                </c:pt>
                <c:pt idx="625">
                  <c:v>2.472</c:v>
                </c:pt>
                <c:pt idx="626">
                  <c:v>2.8159999999999998</c:v>
                </c:pt>
                <c:pt idx="627">
                  <c:v>2.609</c:v>
                </c:pt>
                <c:pt idx="628">
                  <c:v>2.573</c:v>
                </c:pt>
                <c:pt idx="629">
                  <c:v>2.6459999999999999</c:v>
                </c:pt>
                <c:pt idx="630">
                  <c:v>2.661</c:v>
                </c:pt>
                <c:pt idx="631">
                  <c:v>2.8740000000000001</c:v>
                </c:pt>
                <c:pt idx="632">
                  <c:v>2.7730000000000001</c:v>
                </c:pt>
                <c:pt idx="633">
                  <c:v>3.605</c:v>
                </c:pt>
                <c:pt idx="634">
                  <c:v>3.95</c:v>
                </c:pt>
                <c:pt idx="635">
                  <c:v>3.222</c:v>
                </c:pt>
                <c:pt idx="636">
                  <c:v>3.1440000000000001</c:v>
                </c:pt>
                <c:pt idx="637">
                  <c:v>3.3690000000000002</c:v>
                </c:pt>
                <c:pt idx="638">
                  <c:v>3.7669999999999999</c:v>
                </c:pt>
                <c:pt idx="639">
                  <c:v>3.4129999999999998</c:v>
                </c:pt>
                <c:pt idx="640">
                  <c:v>3.1160000000000001</c:v>
                </c:pt>
                <c:pt idx="641">
                  <c:v>3.52</c:v>
                </c:pt>
                <c:pt idx="642">
                  <c:v>3.5230000000000001</c:v>
                </c:pt>
                <c:pt idx="643">
                  <c:v>3.4590000000000001</c:v>
                </c:pt>
                <c:pt idx="644">
                  <c:v>3.48</c:v>
                </c:pt>
                <c:pt idx="645">
                  <c:v>3.899</c:v>
                </c:pt>
                <c:pt idx="646">
                  <c:v>2.7250000000000001</c:v>
                </c:pt>
                <c:pt idx="647">
                  <c:v>2.4529999999999998</c:v>
                </c:pt>
                <c:pt idx="648">
                  <c:v>2.419</c:v>
                </c:pt>
                <c:pt idx="649">
                  <c:v>2.738</c:v>
                </c:pt>
                <c:pt idx="650">
                  <c:v>4.907</c:v>
                </c:pt>
                <c:pt idx="651">
                  <c:v>3.8119999999999998</c:v>
                </c:pt>
                <c:pt idx="652">
                  <c:v>3.21</c:v>
                </c:pt>
                <c:pt idx="653">
                  <c:v>2.843</c:v>
                </c:pt>
                <c:pt idx="654">
                  <c:v>2.427</c:v>
                </c:pt>
                <c:pt idx="655">
                  <c:v>2.2429999999999999</c:v>
                </c:pt>
                <c:pt idx="656">
                  <c:v>2.3199999999999998</c:v>
                </c:pt>
                <c:pt idx="657">
                  <c:v>2.41</c:v>
                </c:pt>
                <c:pt idx="658">
                  <c:v>2.133</c:v>
                </c:pt>
                <c:pt idx="659">
                  <c:v>2.2879999999999998</c:v>
                </c:pt>
                <c:pt idx="660">
                  <c:v>2.9049999999999998</c:v>
                </c:pt>
                <c:pt idx="661">
                  <c:v>2.5659999999999998</c:v>
                </c:pt>
                <c:pt idx="662">
                  <c:v>2.9079999999999999</c:v>
                </c:pt>
                <c:pt idx="663">
                  <c:v>2.79</c:v>
                </c:pt>
                <c:pt idx="664">
                  <c:v>2.452</c:v>
                </c:pt>
                <c:pt idx="665">
                  <c:v>2.36</c:v>
                </c:pt>
                <c:pt idx="666">
                  <c:v>2.4359999999999999</c:v>
                </c:pt>
                <c:pt idx="667">
                  <c:v>2.3580000000000001</c:v>
                </c:pt>
                <c:pt idx="668">
                  <c:v>2.141</c:v>
                </c:pt>
                <c:pt idx="669">
                  <c:v>2.2400000000000002</c:v>
                </c:pt>
                <c:pt idx="670">
                  <c:v>2.4289999999999998</c:v>
                </c:pt>
                <c:pt idx="671">
                  <c:v>2.5339999999999998</c:v>
                </c:pt>
                <c:pt idx="672">
                  <c:v>2.4430000000000001</c:v>
                </c:pt>
                <c:pt idx="673">
                  <c:v>2.4089999999999998</c:v>
                </c:pt>
                <c:pt idx="674">
                  <c:v>2.7469999999999999</c:v>
                </c:pt>
                <c:pt idx="675">
                  <c:v>2.5009999999999999</c:v>
                </c:pt>
                <c:pt idx="676">
                  <c:v>2.7320000000000002</c:v>
                </c:pt>
                <c:pt idx="677">
                  <c:v>3.3170000000000002</c:v>
                </c:pt>
                <c:pt idx="678">
                  <c:v>2.9340000000000002</c:v>
                </c:pt>
                <c:pt idx="679">
                  <c:v>2.5299999999999998</c:v>
                </c:pt>
                <c:pt idx="680">
                  <c:v>2.508</c:v>
                </c:pt>
                <c:pt idx="681">
                  <c:v>2.423</c:v>
                </c:pt>
                <c:pt idx="682">
                  <c:v>2.323</c:v>
                </c:pt>
                <c:pt idx="683">
                  <c:v>2.7709999999999999</c:v>
                </c:pt>
                <c:pt idx="684">
                  <c:v>3.2930000000000001</c:v>
                </c:pt>
                <c:pt idx="685">
                  <c:v>2.8690000000000002</c:v>
                </c:pt>
                <c:pt idx="686">
                  <c:v>2.577</c:v>
                </c:pt>
                <c:pt idx="687">
                  <c:v>2.677</c:v>
                </c:pt>
                <c:pt idx="688">
                  <c:v>2.4140000000000001</c:v>
                </c:pt>
                <c:pt idx="689">
                  <c:v>2.3650000000000002</c:v>
                </c:pt>
                <c:pt idx="690">
                  <c:v>3.0190000000000001</c:v>
                </c:pt>
                <c:pt idx="691">
                  <c:v>2.7989999999999999</c:v>
                </c:pt>
                <c:pt idx="692">
                  <c:v>2.8460000000000001</c:v>
                </c:pt>
                <c:pt idx="693">
                  <c:v>3.2759999999999998</c:v>
                </c:pt>
                <c:pt idx="694">
                  <c:v>2.9430000000000001</c:v>
                </c:pt>
                <c:pt idx="695">
                  <c:v>2.82</c:v>
                </c:pt>
                <c:pt idx="696">
                  <c:v>2.601</c:v>
                </c:pt>
                <c:pt idx="697">
                  <c:v>3.03</c:v>
                </c:pt>
                <c:pt idx="698">
                  <c:v>3.0619999999999998</c:v>
                </c:pt>
                <c:pt idx="699">
                  <c:v>2.88</c:v>
                </c:pt>
                <c:pt idx="700">
                  <c:v>2.6219999999999999</c:v>
                </c:pt>
                <c:pt idx="701">
                  <c:v>2.5670000000000002</c:v>
                </c:pt>
                <c:pt idx="702">
                  <c:v>2.915</c:v>
                </c:pt>
                <c:pt idx="703">
                  <c:v>2.8319999999999999</c:v>
                </c:pt>
                <c:pt idx="704">
                  <c:v>2.996</c:v>
                </c:pt>
                <c:pt idx="705">
                  <c:v>3.3159999999999998</c:v>
                </c:pt>
                <c:pt idx="706">
                  <c:v>3.3140000000000001</c:v>
                </c:pt>
                <c:pt idx="707">
                  <c:v>2.9780000000000002</c:v>
                </c:pt>
                <c:pt idx="708">
                  <c:v>3.0680000000000001</c:v>
                </c:pt>
                <c:pt idx="709">
                  <c:v>3.5960000000000001</c:v>
                </c:pt>
                <c:pt idx="710">
                  <c:v>3.8130000000000002</c:v>
                </c:pt>
                <c:pt idx="711">
                  <c:v>4.0019999999999998</c:v>
                </c:pt>
                <c:pt idx="712">
                  <c:v>4.1440000000000001</c:v>
                </c:pt>
                <c:pt idx="713">
                  <c:v>3.5859999999999999</c:v>
                </c:pt>
                <c:pt idx="714">
                  <c:v>3.306</c:v>
                </c:pt>
                <c:pt idx="715">
                  <c:v>3.794</c:v>
                </c:pt>
                <c:pt idx="716">
                  <c:v>3.9620000000000002</c:v>
                </c:pt>
                <c:pt idx="717">
                  <c:v>4.8680000000000003</c:v>
                </c:pt>
                <c:pt idx="718">
                  <c:v>5.4729999999999999</c:v>
                </c:pt>
                <c:pt idx="719">
                  <c:v>5.5279999999999996</c:v>
                </c:pt>
                <c:pt idx="720">
                  <c:v>4.7110000000000003</c:v>
                </c:pt>
                <c:pt idx="721">
                  <c:v>4.4980000000000002</c:v>
                </c:pt>
                <c:pt idx="722">
                  <c:v>4.2750000000000004</c:v>
                </c:pt>
                <c:pt idx="723">
                  <c:v>4.2009999999999996</c:v>
                </c:pt>
                <c:pt idx="724">
                  <c:v>4.9219999999999997</c:v>
                </c:pt>
                <c:pt idx="725">
                  <c:v>4.649</c:v>
                </c:pt>
                <c:pt idx="726">
                  <c:v>4.8170000000000002</c:v>
                </c:pt>
                <c:pt idx="727">
                  <c:v>4.1639999999999997</c:v>
                </c:pt>
                <c:pt idx="728">
                  <c:v>4.1260000000000003</c:v>
                </c:pt>
                <c:pt idx="729">
                  <c:v>3.94</c:v>
                </c:pt>
                <c:pt idx="730">
                  <c:v>4.4359999999999999</c:v>
                </c:pt>
                <c:pt idx="731">
                  <c:v>4.5739999999999998</c:v>
                </c:pt>
                <c:pt idx="732">
                  <c:v>4.7770000000000001</c:v>
                </c:pt>
                <c:pt idx="733">
                  <c:v>4.8769999999999998</c:v>
                </c:pt>
                <c:pt idx="734">
                  <c:v>4.5309999999999997</c:v>
                </c:pt>
                <c:pt idx="735">
                  <c:v>4.218</c:v>
                </c:pt>
                <c:pt idx="736">
                  <c:v>4.0880000000000001</c:v>
                </c:pt>
                <c:pt idx="737">
                  <c:v>4.3630000000000004</c:v>
                </c:pt>
                <c:pt idx="738">
                  <c:v>5.3789999999999996</c:v>
                </c:pt>
                <c:pt idx="739">
                  <c:v>4.8819999999999997</c:v>
                </c:pt>
                <c:pt idx="740">
                  <c:v>4.7149999999999999</c:v>
                </c:pt>
                <c:pt idx="741">
                  <c:v>5.2809999999999997</c:v>
                </c:pt>
                <c:pt idx="742">
                  <c:v>4.5460000000000003</c:v>
                </c:pt>
                <c:pt idx="743">
                  <c:v>3.9630000000000001</c:v>
                </c:pt>
                <c:pt idx="744">
                  <c:v>3.94</c:v>
                </c:pt>
                <c:pt idx="745">
                  <c:v>4.8150000000000004</c:v>
                </c:pt>
                <c:pt idx="746">
                  <c:v>5.101</c:v>
                </c:pt>
                <c:pt idx="747">
                  <c:v>5.1440000000000001</c:v>
                </c:pt>
                <c:pt idx="748">
                  <c:v>4.4329999999999998</c:v>
                </c:pt>
                <c:pt idx="749">
                  <c:v>4.2320000000000002</c:v>
                </c:pt>
                <c:pt idx="750">
                  <c:v>3.8820000000000001</c:v>
                </c:pt>
                <c:pt idx="751">
                  <c:v>4.5540000000000003</c:v>
                </c:pt>
                <c:pt idx="752">
                  <c:v>4.2519999999999998</c:v>
                </c:pt>
                <c:pt idx="753">
                  <c:v>5.0019999999999998</c:v>
                </c:pt>
                <c:pt idx="754">
                  <c:v>5.17</c:v>
                </c:pt>
                <c:pt idx="755">
                  <c:v>4.4880000000000004</c:v>
                </c:pt>
                <c:pt idx="756">
                  <c:v>4.4640000000000004</c:v>
                </c:pt>
                <c:pt idx="757">
                  <c:v>4.0279999999999996</c:v>
                </c:pt>
                <c:pt idx="758">
                  <c:v>4.3250000000000002</c:v>
                </c:pt>
                <c:pt idx="759">
                  <c:v>3.4649999999999999</c:v>
                </c:pt>
                <c:pt idx="760">
                  <c:v>4.1669999999999998</c:v>
                </c:pt>
                <c:pt idx="761">
                  <c:v>4.43</c:v>
                </c:pt>
                <c:pt idx="762">
                  <c:v>5.2720000000000002</c:v>
                </c:pt>
                <c:pt idx="763">
                  <c:v>3.593</c:v>
                </c:pt>
                <c:pt idx="764">
                  <c:v>3.5870000000000002</c:v>
                </c:pt>
                <c:pt idx="765">
                  <c:v>3.2829999999999999</c:v>
                </c:pt>
                <c:pt idx="766">
                  <c:v>3.593</c:v>
                </c:pt>
                <c:pt idx="767">
                  <c:v>3.8919999999999999</c:v>
                </c:pt>
                <c:pt idx="768">
                  <c:v>4.0810000000000004</c:v>
                </c:pt>
                <c:pt idx="769">
                  <c:v>3.669</c:v>
                </c:pt>
                <c:pt idx="770">
                  <c:v>3.504</c:v>
                </c:pt>
                <c:pt idx="771">
                  <c:v>4.141</c:v>
                </c:pt>
                <c:pt idx="772">
                  <c:v>4.1360000000000001</c:v>
                </c:pt>
                <c:pt idx="773">
                  <c:v>4.4489999999999998</c:v>
                </c:pt>
                <c:pt idx="774">
                  <c:v>4.6070000000000002</c:v>
                </c:pt>
                <c:pt idx="775">
                  <c:v>4.9550000000000001</c:v>
                </c:pt>
                <c:pt idx="776">
                  <c:v>3.8730000000000002</c:v>
                </c:pt>
                <c:pt idx="777">
                  <c:v>4.1319999999999997</c:v>
                </c:pt>
                <c:pt idx="778">
                  <c:v>3.99</c:v>
                </c:pt>
                <c:pt idx="779">
                  <c:v>3.4169999999999998</c:v>
                </c:pt>
                <c:pt idx="780">
                  <c:v>3.6549999999999998</c:v>
                </c:pt>
                <c:pt idx="781">
                  <c:v>4.3220000000000001</c:v>
                </c:pt>
                <c:pt idx="782">
                  <c:v>5.0490000000000004</c:v>
                </c:pt>
                <c:pt idx="783">
                  <c:v>4.4269999999999996</c:v>
                </c:pt>
                <c:pt idx="784">
                  <c:v>4.4059999999999997</c:v>
                </c:pt>
                <c:pt idx="785">
                  <c:v>4.3460000000000001</c:v>
                </c:pt>
                <c:pt idx="786">
                  <c:v>4.157</c:v>
                </c:pt>
                <c:pt idx="787">
                  <c:v>3.8980000000000001</c:v>
                </c:pt>
                <c:pt idx="788">
                  <c:v>4.4089999999999998</c:v>
                </c:pt>
                <c:pt idx="789">
                  <c:v>4.8029999999999999</c:v>
                </c:pt>
                <c:pt idx="790">
                  <c:v>4.3040000000000003</c:v>
                </c:pt>
                <c:pt idx="791">
                  <c:v>4.0140000000000002</c:v>
                </c:pt>
                <c:pt idx="792">
                  <c:v>3.7130000000000001</c:v>
                </c:pt>
                <c:pt idx="793">
                  <c:v>3.702</c:v>
                </c:pt>
                <c:pt idx="794">
                  <c:v>3.532</c:v>
                </c:pt>
                <c:pt idx="795">
                  <c:v>3.6190000000000002</c:v>
                </c:pt>
                <c:pt idx="796">
                  <c:v>4.1689999999999996</c:v>
                </c:pt>
                <c:pt idx="797">
                  <c:v>3.4769999999999999</c:v>
                </c:pt>
                <c:pt idx="798">
                  <c:v>3.2610000000000001</c:v>
                </c:pt>
                <c:pt idx="799">
                  <c:v>3.1309999999999998</c:v>
                </c:pt>
                <c:pt idx="800">
                  <c:v>3.0430000000000001</c:v>
                </c:pt>
                <c:pt idx="801">
                  <c:v>3.1920000000000002</c:v>
                </c:pt>
                <c:pt idx="802">
                  <c:v>3.73</c:v>
                </c:pt>
                <c:pt idx="803">
                  <c:v>4.0999999999999996</c:v>
                </c:pt>
                <c:pt idx="804">
                  <c:v>0</c:v>
                </c:pt>
              </c:numCache>
            </c:numRef>
          </c:val>
          <c:smooth val="0"/>
          <c:extLst>
            <c:ext xmlns:c16="http://schemas.microsoft.com/office/drawing/2014/chart" uri="{C3380CC4-5D6E-409C-BE32-E72D297353CC}">
              <c16:uniqueId val="{00000001-4EA9-46C7-8D2F-1AD2548F3929}"/>
            </c:ext>
          </c:extLst>
        </c:ser>
        <c:dLbls>
          <c:showLegendKey val="0"/>
          <c:showVal val="0"/>
          <c:showCatName val="0"/>
          <c:showSerName val="0"/>
          <c:showPercent val="0"/>
          <c:showBubbleSize val="0"/>
        </c:dLbls>
        <c:marker val="1"/>
        <c:smooth val="0"/>
        <c:axId val="42327391"/>
        <c:axId val="42344031"/>
      </c:lineChart>
      <c:dateAx>
        <c:axId val="19382246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26207"/>
        <c:crosses val="autoZero"/>
        <c:auto val="1"/>
        <c:lblOffset val="100"/>
        <c:baseTimeUnit val="days"/>
      </c:dateAx>
      <c:valAx>
        <c:axId val="1938262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22463"/>
        <c:crosses val="autoZero"/>
        <c:crossBetween val="between"/>
      </c:valAx>
      <c:valAx>
        <c:axId val="4234403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27391"/>
        <c:crosses val="max"/>
        <c:crossBetween val="between"/>
      </c:valAx>
      <c:dateAx>
        <c:axId val="42327391"/>
        <c:scaling>
          <c:orientation val="minMax"/>
        </c:scaling>
        <c:delete val="1"/>
        <c:axPos val="b"/>
        <c:numFmt formatCode="m/d/yyyy" sourceLinked="1"/>
        <c:majorTickMark val="out"/>
        <c:minorTickMark val="none"/>
        <c:tickLblPos val="nextTo"/>
        <c:crossAx val="42344031"/>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baseline="0">
                <a:effectLst/>
              </a:rPr>
              <a:t>Google Search Non Brand</a:t>
            </a:r>
            <a:endParaRPr lang="en-IN"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'Google Apple trend chart'!$B$5</c:f>
              <c:strCache>
                <c:ptCount val="1"/>
                <c:pt idx="0">
                  <c:v>Activated_user_count</c:v>
                </c:pt>
              </c:strCache>
            </c:strRef>
          </c:tx>
          <c:spPr>
            <a:ln w="28575" cap="rnd">
              <a:solidFill>
                <a:schemeClr val="accent1"/>
              </a:solidFill>
              <a:round/>
            </a:ln>
            <a:effectLst/>
          </c:spPr>
          <c:marker>
            <c:symbol val="none"/>
          </c:marker>
          <c:cat>
            <c:numRef>
              <c:f>'Google Apple trend chart'!$A$6:$A$810</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'Google Apple trend chart'!$B$6:$B$810</c:f>
              <c:numCache>
                <c:formatCode>#,##0</c:formatCode>
                <c:ptCount val="805"/>
                <c:pt idx="0">
                  <c:v>942</c:v>
                </c:pt>
                <c:pt idx="1">
                  <c:v>2346</c:v>
                </c:pt>
                <c:pt idx="2">
                  <c:v>2918</c:v>
                </c:pt>
                <c:pt idx="3">
                  <c:v>4192</c:v>
                </c:pt>
                <c:pt idx="4">
                  <c:v>5102</c:v>
                </c:pt>
                <c:pt idx="5">
                  <c:v>3205</c:v>
                </c:pt>
                <c:pt idx="6">
                  <c:v>2298</c:v>
                </c:pt>
                <c:pt idx="7">
                  <c:v>2569</c:v>
                </c:pt>
                <c:pt idx="8">
                  <c:v>2562</c:v>
                </c:pt>
                <c:pt idx="9">
                  <c:v>2652</c:v>
                </c:pt>
                <c:pt idx="10">
                  <c:v>3236</c:v>
                </c:pt>
                <c:pt idx="11">
                  <c:v>3836</c:v>
                </c:pt>
                <c:pt idx="12">
                  <c:v>2942</c:v>
                </c:pt>
                <c:pt idx="13">
                  <c:v>1819</c:v>
                </c:pt>
                <c:pt idx="14">
                  <c:v>2052</c:v>
                </c:pt>
                <c:pt idx="15">
                  <c:v>2169</c:v>
                </c:pt>
                <c:pt idx="16">
                  <c:v>2356</c:v>
                </c:pt>
                <c:pt idx="17">
                  <c:v>2863</c:v>
                </c:pt>
                <c:pt idx="18">
                  <c:v>3937</c:v>
                </c:pt>
                <c:pt idx="19">
                  <c:v>2927</c:v>
                </c:pt>
                <c:pt idx="20">
                  <c:v>1543</c:v>
                </c:pt>
                <c:pt idx="21">
                  <c:v>1451</c:v>
                </c:pt>
                <c:pt idx="22">
                  <c:v>1506</c:v>
                </c:pt>
                <c:pt idx="23">
                  <c:v>1840</c:v>
                </c:pt>
                <c:pt idx="24">
                  <c:v>2534</c:v>
                </c:pt>
                <c:pt idx="25">
                  <c:v>3548</c:v>
                </c:pt>
                <c:pt idx="26">
                  <c:v>2819</c:v>
                </c:pt>
                <c:pt idx="27">
                  <c:v>1941</c:v>
                </c:pt>
                <c:pt idx="28">
                  <c:v>2043</c:v>
                </c:pt>
                <c:pt idx="29">
                  <c:v>2090</c:v>
                </c:pt>
                <c:pt idx="30">
                  <c:v>2176</c:v>
                </c:pt>
                <c:pt idx="31">
                  <c:v>2899</c:v>
                </c:pt>
                <c:pt idx="32">
                  <c:v>4059</c:v>
                </c:pt>
                <c:pt idx="33">
                  <c:v>3339</c:v>
                </c:pt>
                <c:pt idx="34">
                  <c:v>2212</c:v>
                </c:pt>
                <c:pt idx="35">
                  <c:v>2353</c:v>
                </c:pt>
                <c:pt idx="36">
                  <c:v>2464</c:v>
                </c:pt>
                <c:pt idx="37">
                  <c:v>2453</c:v>
                </c:pt>
                <c:pt idx="38">
                  <c:v>3680</c:v>
                </c:pt>
                <c:pt idx="39">
                  <c:v>4883</c:v>
                </c:pt>
                <c:pt idx="40">
                  <c:v>3858</c:v>
                </c:pt>
                <c:pt idx="41">
                  <c:v>2468</c:v>
                </c:pt>
                <c:pt idx="42">
                  <c:v>2766</c:v>
                </c:pt>
                <c:pt idx="43">
                  <c:v>2987</c:v>
                </c:pt>
                <c:pt idx="44">
                  <c:v>3953</c:v>
                </c:pt>
                <c:pt idx="45">
                  <c:v>3977</c:v>
                </c:pt>
                <c:pt idx="46">
                  <c:v>5753</c:v>
                </c:pt>
                <c:pt idx="47">
                  <c:v>4466</c:v>
                </c:pt>
                <c:pt idx="48">
                  <c:v>2781</c:v>
                </c:pt>
                <c:pt idx="49">
                  <c:v>3240</c:v>
                </c:pt>
                <c:pt idx="50">
                  <c:v>3385</c:v>
                </c:pt>
                <c:pt idx="51">
                  <c:v>3588</c:v>
                </c:pt>
                <c:pt idx="52">
                  <c:v>4691</c:v>
                </c:pt>
                <c:pt idx="53">
                  <c:v>6176</c:v>
                </c:pt>
                <c:pt idx="54">
                  <c:v>4800</c:v>
                </c:pt>
                <c:pt idx="55">
                  <c:v>3252</c:v>
                </c:pt>
                <c:pt idx="56">
                  <c:v>3446</c:v>
                </c:pt>
                <c:pt idx="57">
                  <c:v>3678</c:v>
                </c:pt>
                <c:pt idx="58">
                  <c:v>4169</c:v>
                </c:pt>
                <c:pt idx="59">
                  <c:v>5795</c:v>
                </c:pt>
                <c:pt idx="60">
                  <c:v>7266</c:v>
                </c:pt>
                <c:pt idx="61">
                  <c:v>6022</c:v>
                </c:pt>
                <c:pt idx="62">
                  <c:v>3460</c:v>
                </c:pt>
                <c:pt idx="63">
                  <c:v>3369</c:v>
                </c:pt>
                <c:pt idx="64">
                  <c:v>3910</c:v>
                </c:pt>
                <c:pt idx="65">
                  <c:v>4264</c:v>
                </c:pt>
                <c:pt idx="66">
                  <c:v>5758</c:v>
                </c:pt>
                <c:pt idx="67">
                  <c:v>7342</c:v>
                </c:pt>
                <c:pt idx="68">
                  <c:v>5839</c:v>
                </c:pt>
                <c:pt idx="69">
                  <c:v>3338</c:v>
                </c:pt>
                <c:pt idx="70">
                  <c:v>3531</c:v>
                </c:pt>
                <c:pt idx="71">
                  <c:v>3775</c:v>
                </c:pt>
                <c:pt idx="72">
                  <c:v>4200</c:v>
                </c:pt>
                <c:pt idx="73">
                  <c:v>5628</c:v>
                </c:pt>
                <c:pt idx="74">
                  <c:v>7642</c:v>
                </c:pt>
                <c:pt idx="75">
                  <c:v>7307</c:v>
                </c:pt>
                <c:pt idx="76">
                  <c:v>5433</c:v>
                </c:pt>
                <c:pt idx="77">
                  <c:v>3800</c:v>
                </c:pt>
                <c:pt idx="78">
                  <c:v>3911</c:v>
                </c:pt>
                <c:pt idx="79">
                  <c:v>4463</c:v>
                </c:pt>
                <c:pt idx="80">
                  <c:v>6621</c:v>
                </c:pt>
                <c:pt idx="81">
                  <c:v>9401</c:v>
                </c:pt>
                <c:pt idx="82">
                  <c:v>7122</c:v>
                </c:pt>
                <c:pt idx="83">
                  <c:v>4245</c:v>
                </c:pt>
                <c:pt idx="84">
                  <c:v>4356</c:v>
                </c:pt>
                <c:pt idx="85">
                  <c:v>4652</c:v>
                </c:pt>
                <c:pt idx="86">
                  <c:v>4902</c:v>
                </c:pt>
                <c:pt idx="87">
                  <c:v>6580</c:v>
                </c:pt>
                <c:pt idx="88">
                  <c:v>10013</c:v>
                </c:pt>
                <c:pt idx="89">
                  <c:v>7258</c:v>
                </c:pt>
                <c:pt idx="90">
                  <c:v>4085</c:v>
                </c:pt>
                <c:pt idx="91">
                  <c:v>4078</c:v>
                </c:pt>
                <c:pt idx="92">
                  <c:v>4505</c:v>
                </c:pt>
                <c:pt idx="93">
                  <c:v>5258</c:v>
                </c:pt>
                <c:pt idx="94">
                  <c:v>7673</c:v>
                </c:pt>
                <c:pt idx="95">
                  <c:v>10875</c:v>
                </c:pt>
                <c:pt idx="96">
                  <c:v>8192</c:v>
                </c:pt>
                <c:pt idx="97">
                  <c:v>4354</c:v>
                </c:pt>
                <c:pt idx="98">
                  <c:v>4435</c:v>
                </c:pt>
                <c:pt idx="99">
                  <c:v>4569</c:v>
                </c:pt>
                <c:pt idx="100">
                  <c:v>4997</c:v>
                </c:pt>
                <c:pt idx="101">
                  <c:v>6960</c:v>
                </c:pt>
                <c:pt idx="102">
                  <c:v>10251</c:v>
                </c:pt>
                <c:pt idx="103">
                  <c:v>6984</c:v>
                </c:pt>
                <c:pt idx="104">
                  <c:v>3983</c:v>
                </c:pt>
                <c:pt idx="105">
                  <c:v>5222</c:v>
                </c:pt>
                <c:pt idx="106">
                  <c:v>4816</c:v>
                </c:pt>
                <c:pt idx="107">
                  <c:v>5311</c:v>
                </c:pt>
                <c:pt idx="108">
                  <c:v>7066</c:v>
                </c:pt>
                <c:pt idx="109">
                  <c:v>10406</c:v>
                </c:pt>
                <c:pt idx="110">
                  <c:v>7399</c:v>
                </c:pt>
                <c:pt idx="111">
                  <c:v>3987</c:v>
                </c:pt>
                <c:pt idx="112">
                  <c:v>5029</c:v>
                </c:pt>
                <c:pt idx="113">
                  <c:v>4642</c:v>
                </c:pt>
                <c:pt idx="114">
                  <c:v>5152</c:v>
                </c:pt>
                <c:pt idx="115">
                  <c:v>6786</c:v>
                </c:pt>
                <c:pt idx="116">
                  <c:v>10203</c:v>
                </c:pt>
                <c:pt idx="117">
                  <c:v>7245</c:v>
                </c:pt>
                <c:pt idx="118">
                  <c:v>2820</c:v>
                </c:pt>
                <c:pt idx="119">
                  <c:v>2611</c:v>
                </c:pt>
                <c:pt idx="120">
                  <c:v>2584</c:v>
                </c:pt>
                <c:pt idx="121">
                  <c:v>3113</c:v>
                </c:pt>
                <c:pt idx="122">
                  <c:v>5547</c:v>
                </c:pt>
                <c:pt idx="123">
                  <c:v>8475</c:v>
                </c:pt>
                <c:pt idx="124">
                  <c:v>5503</c:v>
                </c:pt>
                <c:pt idx="125">
                  <c:v>2815</c:v>
                </c:pt>
                <c:pt idx="126">
                  <c:v>2950</c:v>
                </c:pt>
                <c:pt idx="127">
                  <c:v>3043</c:v>
                </c:pt>
                <c:pt idx="128">
                  <c:v>3217</c:v>
                </c:pt>
                <c:pt idx="129">
                  <c:v>4816</c:v>
                </c:pt>
                <c:pt idx="130">
                  <c:v>6962</c:v>
                </c:pt>
                <c:pt idx="131">
                  <c:v>5174</c:v>
                </c:pt>
                <c:pt idx="132">
                  <c:v>2865</c:v>
                </c:pt>
                <c:pt idx="133">
                  <c:v>2776</c:v>
                </c:pt>
                <c:pt idx="134">
                  <c:v>2956</c:v>
                </c:pt>
                <c:pt idx="135">
                  <c:v>3470</c:v>
                </c:pt>
                <c:pt idx="136">
                  <c:v>4842</c:v>
                </c:pt>
                <c:pt idx="137">
                  <c:v>7545</c:v>
                </c:pt>
                <c:pt idx="138">
                  <c:v>4984</c:v>
                </c:pt>
                <c:pt idx="139">
                  <c:v>2673</c:v>
                </c:pt>
                <c:pt idx="140">
                  <c:v>2996</c:v>
                </c:pt>
                <c:pt idx="141">
                  <c:v>3445</c:v>
                </c:pt>
                <c:pt idx="142">
                  <c:v>4179</c:v>
                </c:pt>
                <c:pt idx="143">
                  <c:v>7117</c:v>
                </c:pt>
                <c:pt idx="144">
                  <c:v>10241</c:v>
                </c:pt>
                <c:pt idx="145">
                  <c:v>6811</c:v>
                </c:pt>
                <c:pt idx="146">
                  <c:v>2897</c:v>
                </c:pt>
                <c:pt idx="147">
                  <c:v>2874</c:v>
                </c:pt>
                <c:pt idx="148">
                  <c:v>2868</c:v>
                </c:pt>
                <c:pt idx="149">
                  <c:v>2967</c:v>
                </c:pt>
                <c:pt idx="150">
                  <c:v>4305</c:v>
                </c:pt>
                <c:pt idx="151">
                  <c:v>7157</c:v>
                </c:pt>
                <c:pt idx="152">
                  <c:v>5007</c:v>
                </c:pt>
                <c:pt idx="153">
                  <c:v>2345</c:v>
                </c:pt>
                <c:pt idx="154">
                  <c:v>2189</c:v>
                </c:pt>
                <c:pt idx="155">
                  <c:v>2588</c:v>
                </c:pt>
                <c:pt idx="156">
                  <c:v>2660</c:v>
                </c:pt>
                <c:pt idx="157">
                  <c:v>3895</c:v>
                </c:pt>
                <c:pt idx="158">
                  <c:v>5789</c:v>
                </c:pt>
                <c:pt idx="159">
                  <c:v>4619</c:v>
                </c:pt>
                <c:pt idx="160">
                  <c:v>2112</c:v>
                </c:pt>
                <c:pt idx="161">
                  <c:v>2056</c:v>
                </c:pt>
                <c:pt idx="162">
                  <c:v>2225</c:v>
                </c:pt>
                <c:pt idx="163">
                  <c:v>2426</c:v>
                </c:pt>
                <c:pt idx="164">
                  <c:v>3888</c:v>
                </c:pt>
                <c:pt idx="165">
                  <c:v>6084</c:v>
                </c:pt>
                <c:pt idx="166">
                  <c:v>4701</c:v>
                </c:pt>
                <c:pt idx="167">
                  <c:v>2684</c:v>
                </c:pt>
                <c:pt idx="168">
                  <c:v>3348</c:v>
                </c:pt>
                <c:pt idx="169">
                  <c:v>3274</c:v>
                </c:pt>
                <c:pt idx="170">
                  <c:v>3678</c:v>
                </c:pt>
                <c:pt idx="171">
                  <c:v>5613</c:v>
                </c:pt>
                <c:pt idx="172">
                  <c:v>8313</c:v>
                </c:pt>
                <c:pt idx="173">
                  <c:v>6437</c:v>
                </c:pt>
                <c:pt idx="174">
                  <c:v>3138</c:v>
                </c:pt>
                <c:pt idx="175">
                  <c:v>3400</c:v>
                </c:pt>
                <c:pt idx="176">
                  <c:v>3731</c:v>
                </c:pt>
                <c:pt idx="177">
                  <c:v>4162</c:v>
                </c:pt>
                <c:pt idx="178">
                  <c:v>6716</c:v>
                </c:pt>
                <c:pt idx="179">
                  <c:v>9029</c:v>
                </c:pt>
                <c:pt idx="180">
                  <c:v>7180</c:v>
                </c:pt>
                <c:pt idx="181">
                  <c:v>3362</c:v>
                </c:pt>
                <c:pt idx="182">
                  <c:v>4285</c:v>
                </c:pt>
                <c:pt idx="183">
                  <c:v>4664</c:v>
                </c:pt>
                <c:pt idx="184">
                  <c:v>6462</c:v>
                </c:pt>
                <c:pt idx="185">
                  <c:v>8742</c:v>
                </c:pt>
                <c:pt idx="186">
                  <c:v>12395</c:v>
                </c:pt>
                <c:pt idx="187">
                  <c:v>9451</c:v>
                </c:pt>
                <c:pt idx="188">
                  <c:v>4399</c:v>
                </c:pt>
                <c:pt idx="189">
                  <c:v>4708</c:v>
                </c:pt>
                <c:pt idx="190">
                  <c:v>5628</c:v>
                </c:pt>
                <c:pt idx="191">
                  <c:v>6664</c:v>
                </c:pt>
                <c:pt idx="192">
                  <c:v>9683</c:v>
                </c:pt>
                <c:pt idx="193">
                  <c:v>11505</c:v>
                </c:pt>
                <c:pt idx="194">
                  <c:v>8054</c:v>
                </c:pt>
                <c:pt idx="195">
                  <c:v>5415</c:v>
                </c:pt>
                <c:pt idx="196">
                  <c:v>6621</c:v>
                </c:pt>
                <c:pt idx="197">
                  <c:v>9784</c:v>
                </c:pt>
                <c:pt idx="198">
                  <c:v>6444</c:v>
                </c:pt>
                <c:pt idx="199">
                  <c:v>5502</c:v>
                </c:pt>
                <c:pt idx="200">
                  <c:v>6378</c:v>
                </c:pt>
                <c:pt idx="201">
                  <c:v>6172</c:v>
                </c:pt>
                <c:pt idx="202">
                  <c:v>4475</c:v>
                </c:pt>
                <c:pt idx="203">
                  <c:v>10577</c:v>
                </c:pt>
                <c:pt idx="204">
                  <c:v>8891</c:v>
                </c:pt>
                <c:pt idx="205">
                  <c:v>4363</c:v>
                </c:pt>
                <c:pt idx="206">
                  <c:v>5318</c:v>
                </c:pt>
                <c:pt idx="207">
                  <c:v>7013</c:v>
                </c:pt>
                <c:pt idx="208">
                  <c:v>5819</c:v>
                </c:pt>
                <c:pt idx="209">
                  <c:v>3557</c:v>
                </c:pt>
                <c:pt idx="210">
                  <c:v>3049</c:v>
                </c:pt>
                <c:pt idx="211">
                  <c:v>3084</c:v>
                </c:pt>
                <c:pt idx="212">
                  <c:v>3148</c:v>
                </c:pt>
                <c:pt idx="213">
                  <c:v>4198</c:v>
                </c:pt>
                <c:pt idx="214">
                  <c:v>6769</c:v>
                </c:pt>
                <c:pt idx="215">
                  <c:v>4991</c:v>
                </c:pt>
                <c:pt idx="216">
                  <c:v>2875</c:v>
                </c:pt>
                <c:pt idx="217">
                  <c:v>3017</c:v>
                </c:pt>
                <c:pt idx="218">
                  <c:v>2942</c:v>
                </c:pt>
                <c:pt idx="219">
                  <c:v>3192</c:v>
                </c:pt>
                <c:pt idx="220">
                  <c:v>4551</c:v>
                </c:pt>
                <c:pt idx="221">
                  <c:v>7193</c:v>
                </c:pt>
                <c:pt idx="222">
                  <c:v>5401</c:v>
                </c:pt>
                <c:pt idx="223">
                  <c:v>2598</c:v>
                </c:pt>
                <c:pt idx="224">
                  <c:v>2695</c:v>
                </c:pt>
                <c:pt idx="225">
                  <c:v>2852</c:v>
                </c:pt>
                <c:pt idx="226">
                  <c:v>3142</c:v>
                </c:pt>
                <c:pt idx="227">
                  <c:v>4603</c:v>
                </c:pt>
                <c:pt idx="228">
                  <c:v>7561</c:v>
                </c:pt>
                <c:pt idx="229">
                  <c:v>6027</c:v>
                </c:pt>
                <c:pt idx="230">
                  <c:v>2751</c:v>
                </c:pt>
                <c:pt idx="231">
                  <c:v>2556</c:v>
                </c:pt>
                <c:pt idx="232">
                  <c:v>2720</c:v>
                </c:pt>
                <c:pt idx="233">
                  <c:v>2839</c:v>
                </c:pt>
                <c:pt idx="234">
                  <c:v>4649</c:v>
                </c:pt>
                <c:pt idx="235">
                  <c:v>7318</c:v>
                </c:pt>
                <c:pt idx="236">
                  <c:v>5580</c:v>
                </c:pt>
                <c:pt idx="237">
                  <c:v>2560</c:v>
                </c:pt>
                <c:pt idx="238">
                  <c:v>2362</c:v>
                </c:pt>
                <c:pt idx="239">
                  <c:v>2528</c:v>
                </c:pt>
                <c:pt idx="240">
                  <c:v>2854</c:v>
                </c:pt>
                <c:pt idx="241">
                  <c:v>4118</c:v>
                </c:pt>
                <c:pt idx="242">
                  <c:v>7090</c:v>
                </c:pt>
                <c:pt idx="243">
                  <c:v>6194</c:v>
                </c:pt>
                <c:pt idx="244">
                  <c:v>2651</c:v>
                </c:pt>
                <c:pt idx="245">
                  <c:v>2472</c:v>
                </c:pt>
                <c:pt idx="246">
                  <c:v>2772</c:v>
                </c:pt>
                <c:pt idx="247">
                  <c:v>3103</c:v>
                </c:pt>
                <c:pt idx="248">
                  <c:v>5029</c:v>
                </c:pt>
                <c:pt idx="249">
                  <c:v>8469</c:v>
                </c:pt>
                <c:pt idx="250">
                  <c:v>6665</c:v>
                </c:pt>
                <c:pt idx="251">
                  <c:v>3122</c:v>
                </c:pt>
                <c:pt idx="252">
                  <c:v>3147</c:v>
                </c:pt>
                <c:pt idx="253">
                  <c:v>3116</c:v>
                </c:pt>
                <c:pt idx="254">
                  <c:v>3621</c:v>
                </c:pt>
                <c:pt idx="255">
                  <c:v>4864</c:v>
                </c:pt>
                <c:pt idx="256">
                  <c:v>8117</c:v>
                </c:pt>
                <c:pt idx="257">
                  <c:v>6108</c:v>
                </c:pt>
                <c:pt idx="258">
                  <c:v>2840</c:v>
                </c:pt>
                <c:pt idx="259">
                  <c:v>2816</c:v>
                </c:pt>
                <c:pt idx="260">
                  <c:v>3046</c:v>
                </c:pt>
                <c:pt idx="261">
                  <c:v>3493</c:v>
                </c:pt>
                <c:pt idx="262">
                  <c:v>5289</c:v>
                </c:pt>
                <c:pt idx="263">
                  <c:v>8745</c:v>
                </c:pt>
                <c:pt idx="264">
                  <c:v>6277</c:v>
                </c:pt>
                <c:pt idx="265">
                  <c:v>2862</c:v>
                </c:pt>
                <c:pt idx="266">
                  <c:v>2761</c:v>
                </c:pt>
                <c:pt idx="267">
                  <c:v>3310</c:v>
                </c:pt>
                <c:pt idx="268">
                  <c:v>3927</c:v>
                </c:pt>
                <c:pt idx="269">
                  <c:v>5154</c:v>
                </c:pt>
                <c:pt idx="270">
                  <c:v>8159</c:v>
                </c:pt>
                <c:pt idx="271">
                  <c:v>6108</c:v>
                </c:pt>
                <c:pt idx="272">
                  <c:v>3176</c:v>
                </c:pt>
                <c:pt idx="273">
                  <c:v>2793</c:v>
                </c:pt>
                <c:pt idx="274">
                  <c:v>2851</c:v>
                </c:pt>
                <c:pt idx="275">
                  <c:v>2944</c:v>
                </c:pt>
                <c:pt idx="276">
                  <c:v>4201</c:v>
                </c:pt>
                <c:pt idx="277">
                  <c:v>6382</c:v>
                </c:pt>
                <c:pt idx="278">
                  <c:v>4581</c:v>
                </c:pt>
                <c:pt idx="279">
                  <c:v>2770</c:v>
                </c:pt>
                <c:pt idx="280">
                  <c:v>2261</c:v>
                </c:pt>
                <c:pt idx="281">
                  <c:v>2164</c:v>
                </c:pt>
                <c:pt idx="282">
                  <c:v>2330</c:v>
                </c:pt>
                <c:pt idx="283">
                  <c:v>2368</c:v>
                </c:pt>
                <c:pt idx="284">
                  <c:v>1931</c:v>
                </c:pt>
                <c:pt idx="285">
                  <c:v>1395</c:v>
                </c:pt>
                <c:pt idx="286">
                  <c:v>1223</c:v>
                </c:pt>
                <c:pt idx="287">
                  <c:v>908</c:v>
                </c:pt>
                <c:pt idx="288">
                  <c:v>718</c:v>
                </c:pt>
                <c:pt idx="289">
                  <c:v>630</c:v>
                </c:pt>
                <c:pt idx="290">
                  <c:v>780</c:v>
                </c:pt>
                <c:pt idx="291">
                  <c:v>712</c:v>
                </c:pt>
                <c:pt idx="292">
                  <c:v>574</c:v>
                </c:pt>
                <c:pt idx="293">
                  <c:v>555</c:v>
                </c:pt>
                <c:pt idx="294">
                  <c:v>469</c:v>
                </c:pt>
                <c:pt idx="295">
                  <c:v>424</c:v>
                </c:pt>
                <c:pt idx="296">
                  <c:v>408</c:v>
                </c:pt>
                <c:pt idx="297">
                  <c:v>469</c:v>
                </c:pt>
                <c:pt idx="298">
                  <c:v>467</c:v>
                </c:pt>
                <c:pt idx="299">
                  <c:v>418</c:v>
                </c:pt>
                <c:pt idx="300">
                  <c:v>389</c:v>
                </c:pt>
                <c:pt idx="301">
                  <c:v>350</c:v>
                </c:pt>
                <c:pt idx="302">
                  <c:v>309</c:v>
                </c:pt>
                <c:pt idx="303">
                  <c:v>379</c:v>
                </c:pt>
                <c:pt idx="304">
                  <c:v>383</c:v>
                </c:pt>
                <c:pt idx="305">
                  <c:v>355</c:v>
                </c:pt>
                <c:pt idx="306">
                  <c:v>325</c:v>
                </c:pt>
                <c:pt idx="307">
                  <c:v>322</c:v>
                </c:pt>
                <c:pt idx="308">
                  <c:v>299</c:v>
                </c:pt>
                <c:pt idx="309">
                  <c:v>301</c:v>
                </c:pt>
                <c:pt idx="310">
                  <c:v>316</c:v>
                </c:pt>
                <c:pt idx="311">
                  <c:v>404</c:v>
                </c:pt>
                <c:pt idx="312">
                  <c:v>352</c:v>
                </c:pt>
                <c:pt idx="313">
                  <c:v>334</c:v>
                </c:pt>
                <c:pt idx="314">
                  <c:v>328</c:v>
                </c:pt>
                <c:pt idx="315">
                  <c:v>299</c:v>
                </c:pt>
                <c:pt idx="316">
                  <c:v>294</c:v>
                </c:pt>
                <c:pt idx="317">
                  <c:v>343</c:v>
                </c:pt>
                <c:pt idx="318">
                  <c:v>377</c:v>
                </c:pt>
                <c:pt idx="319">
                  <c:v>369</c:v>
                </c:pt>
                <c:pt idx="320">
                  <c:v>286</c:v>
                </c:pt>
                <c:pt idx="321">
                  <c:v>309</c:v>
                </c:pt>
                <c:pt idx="322">
                  <c:v>283</c:v>
                </c:pt>
                <c:pt idx="323">
                  <c:v>286</c:v>
                </c:pt>
                <c:pt idx="324">
                  <c:v>290</c:v>
                </c:pt>
                <c:pt idx="325">
                  <c:v>381</c:v>
                </c:pt>
                <c:pt idx="326">
                  <c:v>415</c:v>
                </c:pt>
                <c:pt idx="327">
                  <c:v>315</c:v>
                </c:pt>
                <c:pt idx="328">
                  <c:v>255</c:v>
                </c:pt>
                <c:pt idx="329">
                  <c:v>251</c:v>
                </c:pt>
                <c:pt idx="330">
                  <c:v>345</c:v>
                </c:pt>
                <c:pt idx="331">
                  <c:v>414</c:v>
                </c:pt>
                <c:pt idx="332">
                  <c:v>437</c:v>
                </c:pt>
                <c:pt idx="333">
                  <c:v>498</c:v>
                </c:pt>
                <c:pt idx="334">
                  <c:v>395</c:v>
                </c:pt>
                <c:pt idx="335">
                  <c:v>343</c:v>
                </c:pt>
                <c:pt idx="336">
                  <c:v>344</c:v>
                </c:pt>
                <c:pt idx="337">
                  <c:v>342</c:v>
                </c:pt>
                <c:pt idx="338">
                  <c:v>353</c:v>
                </c:pt>
                <c:pt idx="339">
                  <c:v>454</c:v>
                </c:pt>
                <c:pt idx="340">
                  <c:v>504</c:v>
                </c:pt>
                <c:pt idx="341">
                  <c:v>432</c:v>
                </c:pt>
                <c:pt idx="342">
                  <c:v>324</c:v>
                </c:pt>
                <c:pt idx="343">
                  <c:v>395</c:v>
                </c:pt>
                <c:pt idx="344">
                  <c:v>397</c:v>
                </c:pt>
                <c:pt idx="345">
                  <c:v>384</c:v>
                </c:pt>
                <c:pt idx="346">
                  <c:v>450</c:v>
                </c:pt>
                <c:pt idx="347">
                  <c:v>545</c:v>
                </c:pt>
                <c:pt idx="348">
                  <c:v>617</c:v>
                </c:pt>
                <c:pt idx="349">
                  <c:v>543</c:v>
                </c:pt>
                <c:pt idx="350">
                  <c:v>449</c:v>
                </c:pt>
                <c:pt idx="351">
                  <c:v>438</c:v>
                </c:pt>
                <c:pt idx="352">
                  <c:v>463</c:v>
                </c:pt>
                <c:pt idx="353">
                  <c:v>643</c:v>
                </c:pt>
                <c:pt idx="354">
                  <c:v>866</c:v>
                </c:pt>
                <c:pt idx="355">
                  <c:v>602</c:v>
                </c:pt>
                <c:pt idx="356">
                  <c:v>493</c:v>
                </c:pt>
                <c:pt idx="357">
                  <c:v>765</c:v>
                </c:pt>
                <c:pt idx="358">
                  <c:v>670</c:v>
                </c:pt>
                <c:pt idx="359">
                  <c:v>655</c:v>
                </c:pt>
                <c:pt idx="360">
                  <c:v>911</c:v>
                </c:pt>
                <c:pt idx="361">
                  <c:v>1197</c:v>
                </c:pt>
                <c:pt idx="362">
                  <c:v>899</c:v>
                </c:pt>
                <c:pt idx="363">
                  <c:v>664</c:v>
                </c:pt>
                <c:pt idx="364">
                  <c:v>684</c:v>
                </c:pt>
                <c:pt idx="365">
                  <c:v>652</c:v>
                </c:pt>
                <c:pt idx="366">
                  <c:v>638</c:v>
                </c:pt>
                <c:pt idx="367">
                  <c:v>850</c:v>
                </c:pt>
                <c:pt idx="368">
                  <c:v>1405</c:v>
                </c:pt>
                <c:pt idx="369">
                  <c:v>1096</c:v>
                </c:pt>
                <c:pt idx="370">
                  <c:v>725</c:v>
                </c:pt>
                <c:pt idx="371">
                  <c:v>738</c:v>
                </c:pt>
                <c:pt idx="372">
                  <c:v>799</c:v>
                </c:pt>
                <c:pt idx="373">
                  <c:v>871</c:v>
                </c:pt>
                <c:pt idx="374">
                  <c:v>1119</c:v>
                </c:pt>
                <c:pt idx="375">
                  <c:v>1710</c:v>
                </c:pt>
                <c:pt idx="376">
                  <c:v>1233</c:v>
                </c:pt>
                <c:pt idx="377">
                  <c:v>810</c:v>
                </c:pt>
                <c:pt idx="378">
                  <c:v>988</c:v>
                </c:pt>
                <c:pt idx="379">
                  <c:v>1140</c:v>
                </c:pt>
                <c:pt idx="380">
                  <c:v>1305</c:v>
                </c:pt>
                <c:pt idx="381">
                  <c:v>1678</c:v>
                </c:pt>
                <c:pt idx="382">
                  <c:v>1904</c:v>
                </c:pt>
                <c:pt idx="383">
                  <c:v>1478</c:v>
                </c:pt>
                <c:pt idx="384">
                  <c:v>936</c:v>
                </c:pt>
                <c:pt idx="385">
                  <c:v>932</c:v>
                </c:pt>
                <c:pt idx="386">
                  <c:v>1063</c:v>
                </c:pt>
                <c:pt idx="387">
                  <c:v>1016</c:v>
                </c:pt>
                <c:pt idx="388">
                  <c:v>1453</c:v>
                </c:pt>
                <c:pt idx="389">
                  <c:v>2340</c:v>
                </c:pt>
                <c:pt idx="390">
                  <c:v>1932</c:v>
                </c:pt>
                <c:pt idx="391">
                  <c:v>1081</c:v>
                </c:pt>
                <c:pt idx="392">
                  <c:v>1177</c:v>
                </c:pt>
                <c:pt idx="393">
                  <c:v>1330</c:v>
                </c:pt>
                <c:pt idx="394">
                  <c:v>1389</c:v>
                </c:pt>
                <c:pt idx="395">
                  <c:v>1999</c:v>
                </c:pt>
                <c:pt idx="396">
                  <c:v>3062</c:v>
                </c:pt>
                <c:pt idx="397">
                  <c:v>2197</c:v>
                </c:pt>
                <c:pt idx="398">
                  <c:v>1210</c:v>
                </c:pt>
                <c:pt idx="399">
                  <c:v>1234</c:v>
                </c:pt>
                <c:pt idx="400">
                  <c:v>1297</c:v>
                </c:pt>
                <c:pt idx="401">
                  <c:v>1572</c:v>
                </c:pt>
                <c:pt idx="402">
                  <c:v>2381</c:v>
                </c:pt>
                <c:pt idx="403">
                  <c:v>3555</c:v>
                </c:pt>
                <c:pt idx="404">
                  <c:v>2311</c:v>
                </c:pt>
                <c:pt idx="405">
                  <c:v>1457</c:v>
                </c:pt>
                <c:pt idx="406">
                  <c:v>1424</c:v>
                </c:pt>
                <c:pt idx="407">
                  <c:v>1641</c:v>
                </c:pt>
                <c:pt idx="408">
                  <c:v>1828</c:v>
                </c:pt>
                <c:pt idx="409">
                  <c:v>2612</c:v>
                </c:pt>
                <c:pt idx="410">
                  <c:v>4120</c:v>
                </c:pt>
                <c:pt idx="411">
                  <c:v>2849</c:v>
                </c:pt>
                <c:pt idx="412">
                  <c:v>1691</c:v>
                </c:pt>
                <c:pt idx="413">
                  <c:v>1733</c:v>
                </c:pt>
                <c:pt idx="414">
                  <c:v>1728</c:v>
                </c:pt>
                <c:pt idx="415">
                  <c:v>2136</c:v>
                </c:pt>
                <c:pt idx="416">
                  <c:v>4358</c:v>
                </c:pt>
                <c:pt idx="417">
                  <c:v>5286</c:v>
                </c:pt>
                <c:pt idx="418">
                  <c:v>3380</c:v>
                </c:pt>
                <c:pt idx="419">
                  <c:v>1899</c:v>
                </c:pt>
                <c:pt idx="420">
                  <c:v>1989</c:v>
                </c:pt>
                <c:pt idx="421">
                  <c:v>2306</c:v>
                </c:pt>
                <c:pt idx="422">
                  <c:v>2317</c:v>
                </c:pt>
                <c:pt idx="423">
                  <c:v>3600</c:v>
                </c:pt>
                <c:pt idx="424">
                  <c:v>5219</c:v>
                </c:pt>
                <c:pt idx="425">
                  <c:v>3645</c:v>
                </c:pt>
                <c:pt idx="426">
                  <c:v>2346</c:v>
                </c:pt>
                <c:pt idx="427">
                  <c:v>2370</c:v>
                </c:pt>
                <c:pt idx="428">
                  <c:v>2566</c:v>
                </c:pt>
                <c:pt idx="429">
                  <c:v>2447</c:v>
                </c:pt>
                <c:pt idx="430">
                  <c:v>3344</c:v>
                </c:pt>
                <c:pt idx="431">
                  <c:v>5263</c:v>
                </c:pt>
                <c:pt idx="432">
                  <c:v>3553</c:v>
                </c:pt>
                <c:pt idx="433">
                  <c:v>2276</c:v>
                </c:pt>
                <c:pt idx="434">
                  <c:v>2128</c:v>
                </c:pt>
                <c:pt idx="435">
                  <c:v>2789</c:v>
                </c:pt>
                <c:pt idx="436">
                  <c:v>2604</c:v>
                </c:pt>
                <c:pt idx="437">
                  <c:v>3576</c:v>
                </c:pt>
                <c:pt idx="438">
                  <c:v>5449</c:v>
                </c:pt>
                <c:pt idx="439">
                  <c:v>3847</c:v>
                </c:pt>
                <c:pt idx="440">
                  <c:v>2708</c:v>
                </c:pt>
                <c:pt idx="441">
                  <c:v>2924</c:v>
                </c:pt>
                <c:pt idx="442">
                  <c:v>3188</c:v>
                </c:pt>
                <c:pt idx="443">
                  <c:v>3529</c:v>
                </c:pt>
                <c:pt idx="444">
                  <c:v>4788</c:v>
                </c:pt>
                <c:pt idx="445">
                  <c:v>6990</c:v>
                </c:pt>
                <c:pt idx="446">
                  <c:v>6242</c:v>
                </c:pt>
                <c:pt idx="447">
                  <c:v>4381</c:v>
                </c:pt>
                <c:pt idx="448">
                  <c:v>2859</c:v>
                </c:pt>
                <c:pt idx="449">
                  <c:v>2893</c:v>
                </c:pt>
                <c:pt idx="450">
                  <c:v>3157</c:v>
                </c:pt>
                <c:pt idx="451">
                  <c:v>4393</c:v>
                </c:pt>
                <c:pt idx="452">
                  <c:v>6611</c:v>
                </c:pt>
                <c:pt idx="453">
                  <c:v>4441</c:v>
                </c:pt>
                <c:pt idx="454">
                  <c:v>2584</c:v>
                </c:pt>
                <c:pt idx="455">
                  <c:v>2772</c:v>
                </c:pt>
                <c:pt idx="456">
                  <c:v>2871</c:v>
                </c:pt>
                <c:pt idx="457">
                  <c:v>2976</c:v>
                </c:pt>
                <c:pt idx="458">
                  <c:v>4773</c:v>
                </c:pt>
                <c:pt idx="459">
                  <c:v>7709</c:v>
                </c:pt>
                <c:pt idx="460">
                  <c:v>5470</c:v>
                </c:pt>
                <c:pt idx="461">
                  <c:v>2571</c:v>
                </c:pt>
                <c:pt idx="462">
                  <c:v>2522</c:v>
                </c:pt>
                <c:pt idx="463">
                  <c:v>2628</c:v>
                </c:pt>
                <c:pt idx="464">
                  <c:v>2858</c:v>
                </c:pt>
                <c:pt idx="465">
                  <c:v>4322</c:v>
                </c:pt>
                <c:pt idx="466">
                  <c:v>6645</c:v>
                </c:pt>
                <c:pt idx="467">
                  <c:v>4430</c:v>
                </c:pt>
                <c:pt idx="468">
                  <c:v>2551</c:v>
                </c:pt>
                <c:pt idx="469">
                  <c:v>3092</c:v>
                </c:pt>
                <c:pt idx="470">
                  <c:v>3573</c:v>
                </c:pt>
                <c:pt idx="471">
                  <c:v>3659</c:v>
                </c:pt>
                <c:pt idx="472">
                  <c:v>5595</c:v>
                </c:pt>
                <c:pt idx="473">
                  <c:v>8318</c:v>
                </c:pt>
                <c:pt idx="474">
                  <c:v>5401</c:v>
                </c:pt>
                <c:pt idx="475">
                  <c:v>3537</c:v>
                </c:pt>
                <c:pt idx="476">
                  <c:v>3539</c:v>
                </c:pt>
                <c:pt idx="477">
                  <c:v>4169</c:v>
                </c:pt>
                <c:pt idx="478">
                  <c:v>4029</c:v>
                </c:pt>
                <c:pt idx="479">
                  <c:v>7258</c:v>
                </c:pt>
                <c:pt idx="480">
                  <c:v>8808</c:v>
                </c:pt>
                <c:pt idx="481">
                  <c:v>6692</c:v>
                </c:pt>
                <c:pt idx="482">
                  <c:v>3431</c:v>
                </c:pt>
                <c:pt idx="483">
                  <c:v>3436</c:v>
                </c:pt>
                <c:pt idx="484">
                  <c:v>3744</c:v>
                </c:pt>
                <c:pt idx="485">
                  <c:v>3819</c:v>
                </c:pt>
                <c:pt idx="486">
                  <c:v>5776</c:v>
                </c:pt>
                <c:pt idx="487">
                  <c:v>8658</c:v>
                </c:pt>
                <c:pt idx="488">
                  <c:v>5843</c:v>
                </c:pt>
                <c:pt idx="489">
                  <c:v>3642</c:v>
                </c:pt>
                <c:pt idx="490">
                  <c:v>3706</c:v>
                </c:pt>
                <c:pt idx="491">
                  <c:v>3677</c:v>
                </c:pt>
                <c:pt idx="492">
                  <c:v>3892</c:v>
                </c:pt>
                <c:pt idx="493">
                  <c:v>6175</c:v>
                </c:pt>
                <c:pt idx="494">
                  <c:v>6808</c:v>
                </c:pt>
                <c:pt idx="495">
                  <c:v>4456</c:v>
                </c:pt>
                <c:pt idx="496">
                  <c:v>2733</c:v>
                </c:pt>
                <c:pt idx="497">
                  <c:v>2771</c:v>
                </c:pt>
                <c:pt idx="498">
                  <c:v>3042</c:v>
                </c:pt>
                <c:pt idx="499">
                  <c:v>2680</c:v>
                </c:pt>
                <c:pt idx="500">
                  <c:v>3957</c:v>
                </c:pt>
                <c:pt idx="501">
                  <c:v>5657</c:v>
                </c:pt>
                <c:pt idx="502">
                  <c:v>3758</c:v>
                </c:pt>
                <c:pt idx="503">
                  <c:v>2875</c:v>
                </c:pt>
                <c:pt idx="504">
                  <c:v>2544</c:v>
                </c:pt>
                <c:pt idx="505">
                  <c:v>2781</c:v>
                </c:pt>
                <c:pt idx="506">
                  <c:v>2913</c:v>
                </c:pt>
                <c:pt idx="507">
                  <c:v>3884</c:v>
                </c:pt>
                <c:pt idx="508">
                  <c:v>5782</c:v>
                </c:pt>
                <c:pt idx="509">
                  <c:v>4245</c:v>
                </c:pt>
                <c:pt idx="510">
                  <c:v>2439</c:v>
                </c:pt>
                <c:pt idx="511">
                  <c:v>2651</c:v>
                </c:pt>
                <c:pt idx="512">
                  <c:v>3029</c:v>
                </c:pt>
                <c:pt idx="513">
                  <c:v>1637</c:v>
                </c:pt>
                <c:pt idx="514">
                  <c:v>1422</c:v>
                </c:pt>
                <c:pt idx="515">
                  <c:v>1572</c:v>
                </c:pt>
                <c:pt idx="516">
                  <c:v>1287</c:v>
                </c:pt>
                <c:pt idx="517">
                  <c:v>1141</c:v>
                </c:pt>
                <c:pt idx="518">
                  <c:v>1375</c:v>
                </c:pt>
                <c:pt idx="519">
                  <c:v>1046</c:v>
                </c:pt>
                <c:pt idx="520">
                  <c:v>1099</c:v>
                </c:pt>
                <c:pt idx="521">
                  <c:v>1345</c:v>
                </c:pt>
                <c:pt idx="522">
                  <c:v>1686</c:v>
                </c:pt>
                <c:pt idx="523">
                  <c:v>1143</c:v>
                </c:pt>
                <c:pt idx="524">
                  <c:v>860</c:v>
                </c:pt>
                <c:pt idx="525">
                  <c:v>709</c:v>
                </c:pt>
                <c:pt idx="526">
                  <c:v>710</c:v>
                </c:pt>
                <c:pt idx="527">
                  <c:v>741</c:v>
                </c:pt>
                <c:pt idx="528">
                  <c:v>1012</c:v>
                </c:pt>
                <c:pt idx="529">
                  <c:v>1181</c:v>
                </c:pt>
                <c:pt idx="530">
                  <c:v>963</c:v>
                </c:pt>
                <c:pt idx="531">
                  <c:v>769</c:v>
                </c:pt>
                <c:pt idx="532">
                  <c:v>683</c:v>
                </c:pt>
                <c:pt idx="533">
                  <c:v>656</c:v>
                </c:pt>
                <c:pt idx="534">
                  <c:v>794</c:v>
                </c:pt>
                <c:pt idx="535">
                  <c:v>1061</c:v>
                </c:pt>
                <c:pt idx="536">
                  <c:v>1246</c:v>
                </c:pt>
                <c:pt idx="537">
                  <c:v>960</c:v>
                </c:pt>
                <c:pt idx="538">
                  <c:v>785</c:v>
                </c:pt>
                <c:pt idx="539">
                  <c:v>806</c:v>
                </c:pt>
                <c:pt idx="540">
                  <c:v>1143</c:v>
                </c:pt>
                <c:pt idx="541">
                  <c:v>1562</c:v>
                </c:pt>
                <c:pt idx="542">
                  <c:v>2140</c:v>
                </c:pt>
                <c:pt idx="543">
                  <c:v>2918</c:v>
                </c:pt>
                <c:pt idx="544">
                  <c:v>2164</c:v>
                </c:pt>
                <c:pt idx="545">
                  <c:v>1372</c:v>
                </c:pt>
                <c:pt idx="546">
                  <c:v>1453</c:v>
                </c:pt>
                <c:pt idx="547">
                  <c:v>1599</c:v>
                </c:pt>
                <c:pt idx="548">
                  <c:v>1837</c:v>
                </c:pt>
                <c:pt idx="549">
                  <c:v>2992</c:v>
                </c:pt>
                <c:pt idx="550">
                  <c:v>3640</c:v>
                </c:pt>
                <c:pt idx="551">
                  <c:v>2760</c:v>
                </c:pt>
                <c:pt idx="552">
                  <c:v>1800</c:v>
                </c:pt>
                <c:pt idx="553">
                  <c:v>1817</c:v>
                </c:pt>
                <c:pt idx="554">
                  <c:v>1438</c:v>
                </c:pt>
                <c:pt idx="555">
                  <c:v>1340</c:v>
                </c:pt>
                <c:pt idx="556">
                  <c:v>1746</c:v>
                </c:pt>
                <c:pt idx="557">
                  <c:v>1985</c:v>
                </c:pt>
                <c:pt idx="558">
                  <c:v>1398</c:v>
                </c:pt>
                <c:pt idx="559">
                  <c:v>1220</c:v>
                </c:pt>
                <c:pt idx="560">
                  <c:v>1205</c:v>
                </c:pt>
                <c:pt idx="561">
                  <c:v>1299</c:v>
                </c:pt>
                <c:pt idx="562">
                  <c:v>1772</c:v>
                </c:pt>
                <c:pt idx="563">
                  <c:v>3476</c:v>
                </c:pt>
                <c:pt idx="564">
                  <c:v>1646</c:v>
                </c:pt>
                <c:pt idx="565">
                  <c:v>1232</c:v>
                </c:pt>
                <c:pt idx="566">
                  <c:v>983</c:v>
                </c:pt>
                <c:pt idx="567">
                  <c:v>1048</c:v>
                </c:pt>
                <c:pt idx="568">
                  <c:v>1045</c:v>
                </c:pt>
                <c:pt idx="569">
                  <c:v>1948</c:v>
                </c:pt>
                <c:pt idx="570">
                  <c:v>1936</c:v>
                </c:pt>
                <c:pt idx="571">
                  <c:v>1015</c:v>
                </c:pt>
                <c:pt idx="572">
                  <c:v>1039</c:v>
                </c:pt>
                <c:pt idx="573">
                  <c:v>922</c:v>
                </c:pt>
                <c:pt idx="574">
                  <c:v>838</c:v>
                </c:pt>
                <c:pt idx="575">
                  <c:v>786</c:v>
                </c:pt>
                <c:pt idx="576">
                  <c:v>814</c:v>
                </c:pt>
                <c:pt idx="577">
                  <c:v>993</c:v>
                </c:pt>
                <c:pt idx="578">
                  <c:v>1152</c:v>
                </c:pt>
                <c:pt idx="579">
                  <c:v>972</c:v>
                </c:pt>
                <c:pt idx="580">
                  <c:v>727</c:v>
                </c:pt>
                <c:pt idx="581">
                  <c:v>642</c:v>
                </c:pt>
                <c:pt idx="582">
                  <c:v>711</c:v>
                </c:pt>
                <c:pt idx="583">
                  <c:v>756</c:v>
                </c:pt>
                <c:pt idx="584">
                  <c:v>847</c:v>
                </c:pt>
                <c:pt idx="585">
                  <c:v>901</c:v>
                </c:pt>
                <c:pt idx="586">
                  <c:v>809</c:v>
                </c:pt>
                <c:pt idx="587">
                  <c:v>677</c:v>
                </c:pt>
                <c:pt idx="588">
                  <c:v>610</c:v>
                </c:pt>
                <c:pt idx="589">
                  <c:v>598</c:v>
                </c:pt>
                <c:pt idx="590">
                  <c:v>579</c:v>
                </c:pt>
                <c:pt idx="591">
                  <c:v>764</c:v>
                </c:pt>
                <c:pt idx="592">
                  <c:v>902</c:v>
                </c:pt>
                <c:pt idx="593">
                  <c:v>906</c:v>
                </c:pt>
                <c:pt idx="594">
                  <c:v>716</c:v>
                </c:pt>
                <c:pt idx="595">
                  <c:v>633</c:v>
                </c:pt>
                <c:pt idx="596">
                  <c:v>632</c:v>
                </c:pt>
                <c:pt idx="597">
                  <c:v>688</c:v>
                </c:pt>
                <c:pt idx="598">
                  <c:v>888</c:v>
                </c:pt>
                <c:pt idx="599">
                  <c:v>1128</c:v>
                </c:pt>
                <c:pt idx="600">
                  <c:v>865</c:v>
                </c:pt>
                <c:pt idx="601">
                  <c:v>687</c:v>
                </c:pt>
                <c:pt idx="602">
                  <c:v>686</c:v>
                </c:pt>
                <c:pt idx="603">
                  <c:v>810</c:v>
                </c:pt>
                <c:pt idx="604">
                  <c:v>921</c:v>
                </c:pt>
                <c:pt idx="605">
                  <c:v>1057</c:v>
                </c:pt>
                <c:pt idx="606">
                  <c:v>1421</c:v>
                </c:pt>
                <c:pt idx="607">
                  <c:v>1256</c:v>
                </c:pt>
                <c:pt idx="608">
                  <c:v>2017</c:v>
                </c:pt>
                <c:pt idx="609">
                  <c:v>1149</c:v>
                </c:pt>
                <c:pt idx="610">
                  <c:v>1150</c:v>
                </c:pt>
                <c:pt idx="611">
                  <c:v>1016</c:v>
                </c:pt>
                <c:pt idx="612">
                  <c:v>1300</c:v>
                </c:pt>
                <c:pt idx="613">
                  <c:v>1586</c:v>
                </c:pt>
                <c:pt idx="614">
                  <c:v>1374</c:v>
                </c:pt>
                <c:pt idx="615">
                  <c:v>1080</c:v>
                </c:pt>
                <c:pt idx="616">
                  <c:v>1020</c:v>
                </c:pt>
                <c:pt idx="617">
                  <c:v>1077</c:v>
                </c:pt>
                <c:pt idx="618">
                  <c:v>1004</c:v>
                </c:pt>
                <c:pt idx="619">
                  <c:v>1245</c:v>
                </c:pt>
                <c:pt idx="620">
                  <c:v>1521</c:v>
                </c:pt>
                <c:pt idx="621">
                  <c:v>1142</c:v>
                </c:pt>
                <c:pt idx="622">
                  <c:v>970</c:v>
                </c:pt>
                <c:pt idx="623">
                  <c:v>936</c:v>
                </c:pt>
                <c:pt idx="624">
                  <c:v>925</c:v>
                </c:pt>
                <c:pt idx="625">
                  <c:v>873</c:v>
                </c:pt>
                <c:pt idx="626">
                  <c:v>1302</c:v>
                </c:pt>
                <c:pt idx="627">
                  <c:v>1545</c:v>
                </c:pt>
                <c:pt idx="628">
                  <c:v>1226</c:v>
                </c:pt>
                <c:pt idx="629">
                  <c:v>1054</c:v>
                </c:pt>
                <c:pt idx="630">
                  <c:v>926</c:v>
                </c:pt>
                <c:pt idx="631">
                  <c:v>1129</c:v>
                </c:pt>
                <c:pt idx="632">
                  <c:v>1027</c:v>
                </c:pt>
                <c:pt idx="633">
                  <c:v>1520</c:v>
                </c:pt>
                <c:pt idx="634">
                  <c:v>1634</c:v>
                </c:pt>
                <c:pt idx="635">
                  <c:v>1290</c:v>
                </c:pt>
                <c:pt idx="636">
                  <c:v>985</c:v>
                </c:pt>
                <c:pt idx="637">
                  <c:v>1010</c:v>
                </c:pt>
                <c:pt idx="638">
                  <c:v>1103</c:v>
                </c:pt>
                <c:pt idx="639">
                  <c:v>1004</c:v>
                </c:pt>
                <c:pt idx="640">
                  <c:v>1425</c:v>
                </c:pt>
                <c:pt idx="641">
                  <c:v>1750</c:v>
                </c:pt>
                <c:pt idx="642">
                  <c:v>1472</c:v>
                </c:pt>
                <c:pt idx="643">
                  <c:v>1054</c:v>
                </c:pt>
                <c:pt idx="644">
                  <c:v>1022</c:v>
                </c:pt>
                <c:pt idx="645">
                  <c:v>1242</c:v>
                </c:pt>
                <c:pt idx="646">
                  <c:v>1171</c:v>
                </c:pt>
                <c:pt idx="647">
                  <c:v>1631</c:v>
                </c:pt>
                <c:pt idx="648">
                  <c:v>2005</c:v>
                </c:pt>
                <c:pt idx="649">
                  <c:v>1622</c:v>
                </c:pt>
                <c:pt idx="650">
                  <c:v>2051</c:v>
                </c:pt>
                <c:pt idx="651">
                  <c:v>1238</c:v>
                </c:pt>
                <c:pt idx="652">
                  <c:v>1174</c:v>
                </c:pt>
                <c:pt idx="653">
                  <c:v>1274</c:v>
                </c:pt>
                <c:pt idx="654">
                  <c:v>1737</c:v>
                </c:pt>
                <c:pt idx="655">
                  <c:v>2131</c:v>
                </c:pt>
                <c:pt idx="656">
                  <c:v>1719</c:v>
                </c:pt>
                <c:pt idx="657">
                  <c:v>1322</c:v>
                </c:pt>
                <c:pt idx="658">
                  <c:v>1799</c:v>
                </c:pt>
                <c:pt idx="659">
                  <c:v>2125</c:v>
                </c:pt>
                <c:pt idx="660">
                  <c:v>2545</c:v>
                </c:pt>
                <c:pt idx="661">
                  <c:v>2788</c:v>
                </c:pt>
                <c:pt idx="662">
                  <c:v>3096</c:v>
                </c:pt>
                <c:pt idx="663">
                  <c:v>3026</c:v>
                </c:pt>
                <c:pt idx="664">
                  <c:v>2827</c:v>
                </c:pt>
                <c:pt idx="665">
                  <c:v>1881</c:v>
                </c:pt>
                <c:pt idx="666">
                  <c:v>2008</c:v>
                </c:pt>
                <c:pt idx="667">
                  <c:v>1807</c:v>
                </c:pt>
                <c:pt idx="668">
                  <c:v>2467</c:v>
                </c:pt>
                <c:pt idx="669">
                  <c:v>3123</c:v>
                </c:pt>
                <c:pt idx="670">
                  <c:v>2534</c:v>
                </c:pt>
                <c:pt idx="671">
                  <c:v>2609</c:v>
                </c:pt>
                <c:pt idx="672">
                  <c:v>2140</c:v>
                </c:pt>
                <c:pt idx="673">
                  <c:v>2079</c:v>
                </c:pt>
                <c:pt idx="674">
                  <c:v>2477</c:v>
                </c:pt>
                <c:pt idx="675">
                  <c:v>3328</c:v>
                </c:pt>
                <c:pt idx="676">
                  <c:v>4827</c:v>
                </c:pt>
                <c:pt idx="677">
                  <c:v>3208</c:v>
                </c:pt>
                <c:pt idx="678">
                  <c:v>2030</c:v>
                </c:pt>
                <c:pt idx="679">
                  <c:v>1966</c:v>
                </c:pt>
                <c:pt idx="680">
                  <c:v>1993</c:v>
                </c:pt>
                <c:pt idx="681">
                  <c:v>2138</c:v>
                </c:pt>
                <c:pt idx="682">
                  <c:v>3537</c:v>
                </c:pt>
                <c:pt idx="683">
                  <c:v>4943</c:v>
                </c:pt>
                <c:pt idx="684">
                  <c:v>3090</c:v>
                </c:pt>
                <c:pt idx="685">
                  <c:v>2099</c:v>
                </c:pt>
                <c:pt idx="686">
                  <c:v>1923</c:v>
                </c:pt>
                <c:pt idx="687">
                  <c:v>2062</c:v>
                </c:pt>
                <c:pt idx="688">
                  <c:v>2113</c:v>
                </c:pt>
                <c:pt idx="689">
                  <c:v>3581</c:v>
                </c:pt>
                <c:pt idx="690">
                  <c:v>4911</c:v>
                </c:pt>
                <c:pt idx="691">
                  <c:v>4485</c:v>
                </c:pt>
                <c:pt idx="692">
                  <c:v>2937</c:v>
                </c:pt>
                <c:pt idx="693">
                  <c:v>2160</c:v>
                </c:pt>
                <c:pt idx="694">
                  <c:v>2225</c:v>
                </c:pt>
                <c:pt idx="695">
                  <c:v>2099</c:v>
                </c:pt>
                <c:pt idx="696">
                  <c:v>3241</c:v>
                </c:pt>
                <c:pt idx="697">
                  <c:v>4478</c:v>
                </c:pt>
                <c:pt idx="698">
                  <c:v>3383</c:v>
                </c:pt>
                <c:pt idx="699">
                  <c:v>2104</c:v>
                </c:pt>
                <c:pt idx="700">
                  <c:v>2088</c:v>
                </c:pt>
                <c:pt idx="701">
                  <c:v>2127</c:v>
                </c:pt>
                <c:pt idx="702">
                  <c:v>3275</c:v>
                </c:pt>
                <c:pt idx="703">
                  <c:v>3853</c:v>
                </c:pt>
                <c:pt idx="704">
                  <c:v>5602</c:v>
                </c:pt>
                <c:pt idx="705">
                  <c:v>3766</c:v>
                </c:pt>
                <c:pt idx="706">
                  <c:v>3104</c:v>
                </c:pt>
                <c:pt idx="707">
                  <c:v>2712</c:v>
                </c:pt>
                <c:pt idx="708">
                  <c:v>2944</c:v>
                </c:pt>
                <c:pt idx="709">
                  <c:v>3244</c:v>
                </c:pt>
                <c:pt idx="710">
                  <c:v>5617</c:v>
                </c:pt>
                <c:pt idx="711">
                  <c:v>7652</c:v>
                </c:pt>
                <c:pt idx="712">
                  <c:v>5712</c:v>
                </c:pt>
                <c:pt idx="713">
                  <c:v>3104</c:v>
                </c:pt>
                <c:pt idx="714">
                  <c:v>3039</c:v>
                </c:pt>
                <c:pt idx="715">
                  <c:v>3325</c:v>
                </c:pt>
                <c:pt idx="716">
                  <c:v>3761</c:v>
                </c:pt>
                <c:pt idx="717">
                  <c:v>6216</c:v>
                </c:pt>
                <c:pt idx="718">
                  <c:v>9243</c:v>
                </c:pt>
                <c:pt idx="719">
                  <c:v>8197</c:v>
                </c:pt>
                <c:pt idx="720">
                  <c:v>5433</c:v>
                </c:pt>
                <c:pt idx="721">
                  <c:v>3663</c:v>
                </c:pt>
                <c:pt idx="722">
                  <c:v>3741</c:v>
                </c:pt>
                <c:pt idx="723">
                  <c:v>3772</c:v>
                </c:pt>
                <c:pt idx="724">
                  <c:v>5335</c:v>
                </c:pt>
                <c:pt idx="725">
                  <c:v>7227</c:v>
                </c:pt>
                <c:pt idx="726">
                  <c:v>4957</c:v>
                </c:pt>
                <c:pt idx="727">
                  <c:v>3014</c:v>
                </c:pt>
                <c:pt idx="728">
                  <c:v>3117</c:v>
                </c:pt>
                <c:pt idx="729">
                  <c:v>3228</c:v>
                </c:pt>
                <c:pt idx="730">
                  <c:v>3466</c:v>
                </c:pt>
                <c:pt idx="731">
                  <c:v>5377</c:v>
                </c:pt>
                <c:pt idx="732">
                  <c:v>7413</c:v>
                </c:pt>
                <c:pt idx="733">
                  <c:v>6141</c:v>
                </c:pt>
                <c:pt idx="734">
                  <c:v>3284</c:v>
                </c:pt>
                <c:pt idx="735">
                  <c:v>3573</c:v>
                </c:pt>
                <c:pt idx="736">
                  <c:v>4310</c:v>
                </c:pt>
                <c:pt idx="737">
                  <c:v>4222</c:v>
                </c:pt>
                <c:pt idx="738">
                  <c:v>7367</c:v>
                </c:pt>
                <c:pt idx="739">
                  <c:v>7672</c:v>
                </c:pt>
                <c:pt idx="740">
                  <c:v>4985</c:v>
                </c:pt>
                <c:pt idx="741">
                  <c:v>3690</c:v>
                </c:pt>
                <c:pt idx="742">
                  <c:v>3898</c:v>
                </c:pt>
                <c:pt idx="743">
                  <c:v>3795</c:v>
                </c:pt>
                <c:pt idx="744">
                  <c:v>4168</c:v>
                </c:pt>
                <c:pt idx="745">
                  <c:v>5996</c:v>
                </c:pt>
                <c:pt idx="746">
                  <c:v>8913</c:v>
                </c:pt>
                <c:pt idx="747">
                  <c:v>6493</c:v>
                </c:pt>
                <c:pt idx="748">
                  <c:v>3643</c:v>
                </c:pt>
                <c:pt idx="749">
                  <c:v>4503</c:v>
                </c:pt>
                <c:pt idx="750">
                  <c:v>4019</c:v>
                </c:pt>
                <c:pt idx="751">
                  <c:v>4183</c:v>
                </c:pt>
                <c:pt idx="752">
                  <c:v>6046</c:v>
                </c:pt>
                <c:pt idx="753">
                  <c:v>9881</c:v>
                </c:pt>
                <c:pt idx="754">
                  <c:v>6558</c:v>
                </c:pt>
                <c:pt idx="755">
                  <c:v>3742</c:v>
                </c:pt>
                <c:pt idx="756">
                  <c:v>4021</c:v>
                </c:pt>
                <c:pt idx="757">
                  <c:v>4568</c:v>
                </c:pt>
                <c:pt idx="758">
                  <c:v>4204</c:v>
                </c:pt>
                <c:pt idx="759">
                  <c:v>5667</c:v>
                </c:pt>
                <c:pt idx="760">
                  <c:v>7315</c:v>
                </c:pt>
                <c:pt idx="761">
                  <c:v>8312</c:v>
                </c:pt>
                <c:pt idx="762">
                  <c:v>5371</c:v>
                </c:pt>
                <c:pt idx="763">
                  <c:v>3568</c:v>
                </c:pt>
                <c:pt idx="764">
                  <c:v>3536</c:v>
                </c:pt>
                <c:pt idx="765">
                  <c:v>3784</c:v>
                </c:pt>
                <c:pt idx="766">
                  <c:v>5488</c:v>
                </c:pt>
                <c:pt idx="767">
                  <c:v>8488</c:v>
                </c:pt>
                <c:pt idx="768">
                  <c:v>6212</c:v>
                </c:pt>
                <c:pt idx="769">
                  <c:v>3895</c:v>
                </c:pt>
                <c:pt idx="770">
                  <c:v>4851</c:v>
                </c:pt>
                <c:pt idx="771">
                  <c:v>4887</c:v>
                </c:pt>
                <c:pt idx="772">
                  <c:v>5038</c:v>
                </c:pt>
                <c:pt idx="773">
                  <c:v>6189</c:v>
                </c:pt>
                <c:pt idx="774">
                  <c:v>8516</c:v>
                </c:pt>
                <c:pt idx="775">
                  <c:v>7490</c:v>
                </c:pt>
                <c:pt idx="776">
                  <c:v>3707</c:v>
                </c:pt>
                <c:pt idx="777">
                  <c:v>3879</c:v>
                </c:pt>
                <c:pt idx="778">
                  <c:v>4590</c:v>
                </c:pt>
                <c:pt idx="779">
                  <c:v>4387</c:v>
                </c:pt>
                <c:pt idx="780">
                  <c:v>6203</c:v>
                </c:pt>
                <c:pt idx="781">
                  <c:v>8959</c:v>
                </c:pt>
                <c:pt idx="782">
                  <c:v>6407</c:v>
                </c:pt>
                <c:pt idx="783">
                  <c:v>3666</c:v>
                </c:pt>
                <c:pt idx="784">
                  <c:v>3819</c:v>
                </c:pt>
                <c:pt idx="785">
                  <c:v>4003</c:v>
                </c:pt>
                <c:pt idx="786">
                  <c:v>4501</c:v>
                </c:pt>
                <c:pt idx="787">
                  <c:v>6375</c:v>
                </c:pt>
                <c:pt idx="788">
                  <c:v>9452</c:v>
                </c:pt>
                <c:pt idx="789">
                  <c:v>6668</c:v>
                </c:pt>
                <c:pt idx="790">
                  <c:v>4122</c:v>
                </c:pt>
                <c:pt idx="791">
                  <c:v>4007</c:v>
                </c:pt>
                <c:pt idx="792">
                  <c:v>3966</c:v>
                </c:pt>
                <c:pt idx="793">
                  <c:v>4402</c:v>
                </c:pt>
                <c:pt idx="794">
                  <c:v>5622</c:v>
                </c:pt>
                <c:pt idx="795">
                  <c:v>7720</c:v>
                </c:pt>
                <c:pt idx="796">
                  <c:v>6000</c:v>
                </c:pt>
                <c:pt idx="797">
                  <c:v>3582</c:v>
                </c:pt>
                <c:pt idx="798">
                  <c:v>3709</c:v>
                </c:pt>
                <c:pt idx="799">
                  <c:v>3865</c:v>
                </c:pt>
                <c:pt idx="800">
                  <c:v>4123</c:v>
                </c:pt>
                <c:pt idx="801">
                  <c:v>5666</c:v>
                </c:pt>
                <c:pt idx="802">
                  <c:v>8367</c:v>
                </c:pt>
                <c:pt idx="803">
                  <c:v>6206</c:v>
                </c:pt>
                <c:pt idx="804">
                  <c:v>3852</c:v>
                </c:pt>
              </c:numCache>
            </c:numRef>
          </c:val>
          <c:smooth val="0"/>
          <c:extLst>
            <c:ext xmlns:c16="http://schemas.microsoft.com/office/drawing/2014/chart" uri="{C3380CC4-5D6E-409C-BE32-E72D297353CC}">
              <c16:uniqueId val="{00000000-9295-4EFA-903D-01451C97BBF4}"/>
            </c:ext>
          </c:extLst>
        </c:ser>
        <c:dLbls>
          <c:showLegendKey val="0"/>
          <c:showVal val="0"/>
          <c:showCatName val="0"/>
          <c:showSerName val="0"/>
          <c:showPercent val="0"/>
          <c:showBubbleSize val="0"/>
        </c:dLbls>
        <c:marker val="1"/>
        <c:smooth val="0"/>
        <c:axId val="1503577024"/>
        <c:axId val="1503579104"/>
      </c:lineChart>
      <c:lineChart>
        <c:grouping val="standard"/>
        <c:varyColors val="0"/>
        <c:ser>
          <c:idx val="1"/>
          <c:order val="1"/>
          <c:tx>
            <c:strRef>
              <c:f>'Google Apple trend chart'!$D$5</c:f>
              <c:strCache>
                <c:ptCount val="1"/>
                <c:pt idx="0">
                  <c:v>Google_SearchNonBrand_Imp</c:v>
                </c:pt>
              </c:strCache>
            </c:strRef>
          </c:tx>
          <c:spPr>
            <a:ln w="28575" cap="rnd">
              <a:solidFill>
                <a:schemeClr val="accent2"/>
              </a:solidFill>
              <a:round/>
            </a:ln>
            <a:effectLst/>
          </c:spPr>
          <c:marker>
            <c:symbol val="none"/>
          </c:marker>
          <c:cat>
            <c:numRef>
              <c:f>'Google Apple trend chart'!$A$6:$A$810</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'Google Apple trend chart'!$D$6:$D$810</c:f>
              <c:numCache>
                <c:formatCode>#,##0</c:formatCode>
                <c:ptCount val="805"/>
                <c:pt idx="0">
                  <c:v>3.6259999999999999</c:v>
                </c:pt>
                <c:pt idx="1">
                  <c:v>4.0620000000000003</c:v>
                </c:pt>
                <c:pt idx="2">
                  <c:v>6.0609999999999999</c:v>
                </c:pt>
                <c:pt idx="3">
                  <c:v>5.32</c:v>
                </c:pt>
                <c:pt idx="4">
                  <c:v>5.2889999999999997</c:v>
                </c:pt>
                <c:pt idx="5">
                  <c:v>6.3470000000000004</c:v>
                </c:pt>
                <c:pt idx="6">
                  <c:v>5.2910000000000004</c:v>
                </c:pt>
                <c:pt idx="7">
                  <c:v>5.1420000000000003</c:v>
                </c:pt>
                <c:pt idx="8">
                  <c:v>8.4540000000000006</c:v>
                </c:pt>
                <c:pt idx="9">
                  <c:v>9.4049999999999994</c:v>
                </c:pt>
                <c:pt idx="10">
                  <c:v>9.3849999999999998</c:v>
                </c:pt>
                <c:pt idx="11">
                  <c:v>8.157</c:v>
                </c:pt>
                <c:pt idx="12">
                  <c:v>8.7469999999999999</c:v>
                </c:pt>
                <c:pt idx="13">
                  <c:v>8.7110000000000003</c:v>
                </c:pt>
                <c:pt idx="14">
                  <c:v>7.3769999999999998</c:v>
                </c:pt>
                <c:pt idx="15">
                  <c:v>6.7590000000000003</c:v>
                </c:pt>
                <c:pt idx="16">
                  <c:v>6.6150000000000002</c:v>
                </c:pt>
                <c:pt idx="17">
                  <c:v>5.1859999999999999</c:v>
                </c:pt>
                <c:pt idx="18">
                  <c:v>3.7589999999999999</c:v>
                </c:pt>
                <c:pt idx="19">
                  <c:v>4.5140000000000002</c:v>
                </c:pt>
                <c:pt idx="20">
                  <c:v>6.5119999999999996</c:v>
                </c:pt>
                <c:pt idx="21">
                  <c:v>7.1230000000000002</c:v>
                </c:pt>
                <c:pt idx="22">
                  <c:v>4.0229999999999997</c:v>
                </c:pt>
                <c:pt idx="23">
                  <c:v>1.8779999999999999</c:v>
                </c:pt>
                <c:pt idx="24">
                  <c:v>2.5190000000000001</c:v>
                </c:pt>
                <c:pt idx="25">
                  <c:v>3.6040000000000001</c:v>
                </c:pt>
                <c:pt idx="26">
                  <c:v>4.8869999999999996</c:v>
                </c:pt>
                <c:pt idx="27">
                  <c:v>5.9509999999999996</c:v>
                </c:pt>
                <c:pt idx="28">
                  <c:v>7.6589999999999998</c:v>
                </c:pt>
                <c:pt idx="29">
                  <c:v>8.6170000000000009</c:v>
                </c:pt>
                <c:pt idx="30">
                  <c:v>7.2880000000000003</c:v>
                </c:pt>
                <c:pt idx="31">
                  <c:v>4.1559999999999997</c:v>
                </c:pt>
                <c:pt idx="32">
                  <c:v>3.07</c:v>
                </c:pt>
                <c:pt idx="33">
                  <c:v>4.0140000000000002</c:v>
                </c:pt>
                <c:pt idx="34">
                  <c:v>3.3809999999999998</c:v>
                </c:pt>
                <c:pt idx="35">
                  <c:v>2.8929999999999998</c:v>
                </c:pt>
                <c:pt idx="36">
                  <c:v>4.0759999999999996</c:v>
                </c:pt>
                <c:pt idx="37">
                  <c:v>4.194</c:v>
                </c:pt>
                <c:pt idx="38">
                  <c:v>2.714</c:v>
                </c:pt>
                <c:pt idx="39">
                  <c:v>5.8819999999999997</c:v>
                </c:pt>
                <c:pt idx="40">
                  <c:v>5.8940000000000001</c:v>
                </c:pt>
                <c:pt idx="41">
                  <c:v>3.8889999999999998</c:v>
                </c:pt>
                <c:pt idx="42">
                  <c:v>3.7010000000000001</c:v>
                </c:pt>
                <c:pt idx="43">
                  <c:v>3.456</c:v>
                </c:pt>
                <c:pt idx="44">
                  <c:v>3.1360000000000001</c:v>
                </c:pt>
                <c:pt idx="45">
                  <c:v>2.4359999999999999</c:v>
                </c:pt>
                <c:pt idx="46">
                  <c:v>2.484</c:v>
                </c:pt>
                <c:pt idx="47">
                  <c:v>2.1749999999999998</c:v>
                </c:pt>
                <c:pt idx="48">
                  <c:v>2.6539999999999999</c:v>
                </c:pt>
                <c:pt idx="49">
                  <c:v>2.5979999999999999</c:v>
                </c:pt>
                <c:pt idx="50">
                  <c:v>3.073</c:v>
                </c:pt>
                <c:pt idx="51">
                  <c:v>3.702</c:v>
                </c:pt>
                <c:pt idx="52">
                  <c:v>1.9490000000000001</c:v>
                </c:pt>
                <c:pt idx="53">
                  <c:v>2.4049999999999998</c:v>
                </c:pt>
                <c:pt idx="54">
                  <c:v>2.157</c:v>
                </c:pt>
                <c:pt idx="55">
                  <c:v>2.2360000000000002</c:v>
                </c:pt>
                <c:pt idx="56">
                  <c:v>4.6900000000000004</c:v>
                </c:pt>
                <c:pt idx="57">
                  <c:v>3.8250000000000002</c:v>
                </c:pt>
                <c:pt idx="58">
                  <c:v>3.1749999999999998</c:v>
                </c:pt>
                <c:pt idx="59">
                  <c:v>2.1619999999999999</c:v>
                </c:pt>
                <c:pt idx="60">
                  <c:v>2.2970000000000002</c:v>
                </c:pt>
                <c:pt idx="61">
                  <c:v>1.579</c:v>
                </c:pt>
                <c:pt idx="62">
                  <c:v>1.62</c:v>
                </c:pt>
                <c:pt idx="63">
                  <c:v>3.004</c:v>
                </c:pt>
                <c:pt idx="64">
                  <c:v>4.9160000000000004</c:v>
                </c:pt>
                <c:pt idx="65">
                  <c:v>5.8040000000000003</c:v>
                </c:pt>
                <c:pt idx="66">
                  <c:v>5.2149999999999999</c:v>
                </c:pt>
                <c:pt idx="67">
                  <c:v>3.7170000000000001</c:v>
                </c:pt>
                <c:pt idx="68">
                  <c:v>2.766</c:v>
                </c:pt>
                <c:pt idx="69">
                  <c:v>3.4129999999999998</c:v>
                </c:pt>
                <c:pt idx="70">
                  <c:v>7.04</c:v>
                </c:pt>
                <c:pt idx="71">
                  <c:v>8.7439999999999998</c:v>
                </c:pt>
                <c:pt idx="72">
                  <c:v>3.42</c:v>
                </c:pt>
                <c:pt idx="73">
                  <c:v>2.0329999999999999</c:v>
                </c:pt>
                <c:pt idx="74">
                  <c:v>2.1819999999999999</c:v>
                </c:pt>
                <c:pt idx="75">
                  <c:v>2.4950000000000001</c:v>
                </c:pt>
                <c:pt idx="76">
                  <c:v>2.5489999999999999</c:v>
                </c:pt>
                <c:pt idx="77">
                  <c:v>3.0470000000000002</c:v>
                </c:pt>
                <c:pt idx="78">
                  <c:v>2.6110000000000002</c:v>
                </c:pt>
                <c:pt idx="79">
                  <c:v>1.847</c:v>
                </c:pt>
                <c:pt idx="80">
                  <c:v>1.9410000000000001</c:v>
                </c:pt>
                <c:pt idx="81">
                  <c:v>1.8340000000000001</c:v>
                </c:pt>
                <c:pt idx="82">
                  <c:v>2.1800000000000002</c:v>
                </c:pt>
                <c:pt idx="83">
                  <c:v>2.5470000000000002</c:v>
                </c:pt>
                <c:pt idx="84">
                  <c:v>4.431</c:v>
                </c:pt>
                <c:pt idx="85">
                  <c:v>6.1210000000000004</c:v>
                </c:pt>
                <c:pt idx="86">
                  <c:v>6.3449999999999998</c:v>
                </c:pt>
                <c:pt idx="87">
                  <c:v>3.9329999999999998</c:v>
                </c:pt>
                <c:pt idx="88">
                  <c:v>5.46</c:v>
                </c:pt>
                <c:pt idx="89">
                  <c:v>4.8239999999999998</c:v>
                </c:pt>
                <c:pt idx="90">
                  <c:v>5.6150000000000002</c:v>
                </c:pt>
                <c:pt idx="91">
                  <c:v>4.3419999999999996</c:v>
                </c:pt>
                <c:pt idx="92">
                  <c:v>4.3099999999999996</c:v>
                </c:pt>
                <c:pt idx="93">
                  <c:v>3.84</c:v>
                </c:pt>
                <c:pt idx="94">
                  <c:v>3.3420000000000001</c:v>
                </c:pt>
                <c:pt idx="95">
                  <c:v>4.1529999999999996</c:v>
                </c:pt>
                <c:pt idx="96">
                  <c:v>5.1989999999999998</c:v>
                </c:pt>
                <c:pt idx="97">
                  <c:v>6.6619999999999999</c:v>
                </c:pt>
                <c:pt idx="98">
                  <c:v>4.2679999999999998</c:v>
                </c:pt>
                <c:pt idx="99">
                  <c:v>5.9119999999999999</c:v>
                </c:pt>
                <c:pt idx="100">
                  <c:v>4.8070000000000004</c:v>
                </c:pt>
                <c:pt idx="101">
                  <c:v>3.3370000000000002</c:v>
                </c:pt>
                <c:pt idx="102">
                  <c:v>3.6629999999999998</c:v>
                </c:pt>
                <c:pt idx="103">
                  <c:v>3.246</c:v>
                </c:pt>
                <c:pt idx="104">
                  <c:v>3.28</c:v>
                </c:pt>
                <c:pt idx="105">
                  <c:v>4.5049999999999999</c:v>
                </c:pt>
                <c:pt idx="106">
                  <c:v>3.2040000000000002</c:v>
                </c:pt>
                <c:pt idx="107">
                  <c:v>2.6840000000000002</c:v>
                </c:pt>
                <c:pt idx="108">
                  <c:v>1.9830000000000001</c:v>
                </c:pt>
                <c:pt idx="109">
                  <c:v>2.0409999999999999</c:v>
                </c:pt>
                <c:pt idx="110">
                  <c:v>1.8520000000000001</c:v>
                </c:pt>
                <c:pt idx="111">
                  <c:v>2.0750000000000002</c:v>
                </c:pt>
                <c:pt idx="112">
                  <c:v>2.718</c:v>
                </c:pt>
                <c:pt idx="113">
                  <c:v>2.1429999999999998</c:v>
                </c:pt>
                <c:pt idx="114">
                  <c:v>2.677</c:v>
                </c:pt>
                <c:pt idx="115">
                  <c:v>3.242</c:v>
                </c:pt>
                <c:pt idx="116">
                  <c:v>4.2359999999999998</c:v>
                </c:pt>
                <c:pt idx="117">
                  <c:v>5.5270000000000001</c:v>
                </c:pt>
                <c:pt idx="118">
                  <c:v>3.1389999999999998</c:v>
                </c:pt>
                <c:pt idx="119">
                  <c:v>3.153</c:v>
                </c:pt>
                <c:pt idx="120">
                  <c:v>3.319</c:v>
                </c:pt>
                <c:pt idx="121">
                  <c:v>3.6970000000000001</c:v>
                </c:pt>
                <c:pt idx="122">
                  <c:v>2.0950000000000002</c:v>
                </c:pt>
                <c:pt idx="123">
                  <c:v>4.6559999999999997</c:v>
                </c:pt>
                <c:pt idx="124">
                  <c:v>3.7570000000000001</c:v>
                </c:pt>
                <c:pt idx="125">
                  <c:v>7.75</c:v>
                </c:pt>
                <c:pt idx="126">
                  <c:v>5.5110000000000001</c:v>
                </c:pt>
                <c:pt idx="127">
                  <c:v>4.7460000000000004</c:v>
                </c:pt>
                <c:pt idx="128">
                  <c:v>5.4710000000000001</c:v>
                </c:pt>
                <c:pt idx="129">
                  <c:v>3.077</c:v>
                </c:pt>
                <c:pt idx="130">
                  <c:v>4.4139999999999997</c:v>
                </c:pt>
                <c:pt idx="131">
                  <c:v>5.3440000000000003</c:v>
                </c:pt>
                <c:pt idx="132">
                  <c:v>5.62</c:v>
                </c:pt>
                <c:pt idx="133">
                  <c:v>10.048</c:v>
                </c:pt>
                <c:pt idx="134">
                  <c:v>15.704000000000001</c:v>
                </c:pt>
                <c:pt idx="135">
                  <c:v>11.795999999999999</c:v>
                </c:pt>
                <c:pt idx="136">
                  <c:v>4.0620000000000003</c:v>
                </c:pt>
                <c:pt idx="137">
                  <c:v>6.4509999999999996</c:v>
                </c:pt>
                <c:pt idx="138">
                  <c:v>7.718</c:v>
                </c:pt>
                <c:pt idx="139">
                  <c:v>8.5790000000000006</c:v>
                </c:pt>
                <c:pt idx="140">
                  <c:v>6.2640000000000002</c:v>
                </c:pt>
                <c:pt idx="141">
                  <c:v>8.0760000000000005</c:v>
                </c:pt>
                <c:pt idx="142">
                  <c:v>5.1449999999999996</c:v>
                </c:pt>
                <c:pt idx="143">
                  <c:v>7.9279999999999999</c:v>
                </c:pt>
                <c:pt idx="144">
                  <c:v>4.2050000000000001</c:v>
                </c:pt>
                <c:pt idx="145">
                  <c:v>5.3959999999999999</c:v>
                </c:pt>
                <c:pt idx="146">
                  <c:v>8.1430000000000007</c:v>
                </c:pt>
                <c:pt idx="147">
                  <c:v>9.7829999999999995</c:v>
                </c:pt>
                <c:pt idx="148">
                  <c:v>11.422000000000001</c:v>
                </c:pt>
                <c:pt idx="149">
                  <c:v>9.0269999999999992</c:v>
                </c:pt>
                <c:pt idx="150">
                  <c:v>9.1880000000000006</c:v>
                </c:pt>
                <c:pt idx="151">
                  <c:v>8.76</c:v>
                </c:pt>
                <c:pt idx="152">
                  <c:v>9.2129999999999992</c:v>
                </c:pt>
                <c:pt idx="153">
                  <c:v>9.9429999999999996</c:v>
                </c:pt>
                <c:pt idx="154">
                  <c:v>4.1150000000000002</c:v>
                </c:pt>
                <c:pt idx="155">
                  <c:v>7.6360000000000001</c:v>
                </c:pt>
                <c:pt idx="156">
                  <c:v>8.3759999999999994</c:v>
                </c:pt>
                <c:pt idx="157">
                  <c:v>8.0190000000000001</c:v>
                </c:pt>
                <c:pt idx="158">
                  <c:v>6.4340000000000002</c:v>
                </c:pt>
                <c:pt idx="159">
                  <c:v>5.8129999999999997</c:v>
                </c:pt>
                <c:pt idx="160">
                  <c:v>6.6909999999999998</c:v>
                </c:pt>
                <c:pt idx="161">
                  <c:v>5.5830000000000002</c:v>
                </c:pt>
                <c:pt idx="162">
                  <c:v>5.9980000000000002</c:v>
                </c:pt>
                <c:pt idx="163">
                  <c:v>6.0259999999999998</c:v>
                </c:pt>
                <c:pt idx="164">
                  <c:v>5.649</c:v>
                </c:pt>
                <c:pt idx="165">
                  <c:v>5.1139999999999999</c:v>
                </c:pt>
                <c:pt idx="166">
                  <c:v>5.0389999999999997</c:v>
                </c:pt>
                <c:pt idx="167">
                  <c:v>7.0919999999999996</c:v>
                </c:pt>
                <c:pt idx="168">
                  <c:v>11.794</c:v>
                </c:pt>
                <c:pt idx="169">
                  <c:v>7.5449999999999999</c:v>
                </c:pt>
                <c:pt idx="170">
                  <c:v>11.596</c:v>
                </c:pt>
                <c:pt idx="171">
                  <c:v>11.997</c:v>
                </c:pt>
                <c:pt idx="172">
                  <c:v>9.7319999999999993</c:v>
                </c:pt>
                <c:pt idx="173">
                  <c:v>8.7509999999999994</c:v>
                </c:pt>
                <c:pt idx="174">
                  <c:v>6.8559999999999999</c:v>
                </c:pt>
                <c:pt idx="175">
                  <c:v>9.2680000000000007</c:v>
                </c:pt>
                <c:pt idx="176">
                  <c:v>8.8819999999999997</c:v>
                </c:pt>
                <c:pt idx="177">
                  <c:v>6.5640000000000001</c:v>
                </c:pt>
                <c:pt idx="178">
                  <c:v>8.1519999999999992</c:v>
                </c:pt>
                <c:pt idx="179">
                  <c:v>8.7829999999999995</c:v>
                </c:pt>
                <c:pt idx="180">
                  <c:v>6.8090000000000002</c:v>
                </c:pt>
                <c:pt idx="181">
                  <c:v>9.1969999999999992</c:v>
                </c:pt>
                <c:pt idx="182">
                  <c:v>7.6189999999999998</c:v>
                </c:pt>
                <c:pt idx="183">
                  <c:v>6.9050000000000002</c:v>
                </c:pt>
                <c:pt idx="184">
                  <c:v>9.9190000000000005</c:v>
                </c:pt>
                <c:pt idx="185">
                  <c:v>8.1240000000000006</c:v>
                </c:pt>
                <c:pt idx="186">
                  <c:v>8.0269999999999992</c:v>
                </c:pt>
                <c:pt idx="187">
                  <c:v>9.5679999999999996</c:v>
                </c:pt>
                <c:pt idx="188">
                  <c:v>8.3190000000000008</c:v>
                </c:pt>
                <c:pt idx="189">
                  <c:v>9.6999999999999993</c:v>
                </c:pt>
                <c:pt idx="190">
                  <c:v>9.6129999999999995</c:v>
                </c:pt>
                <c:pt idx="191">
                  <c:v>11.831</c:v>
                </c:pt>
                <c:pt idx="192">
                  <c:v>8.0150000000000006</c:v>
                </c:pt>
                <c:pt idx="193">
                  <c:v>11.763999999999999</c:v>
                </c:pt>
                <c:pt idx="194">
                  <c:v>12.262</c:v>
                </c:pt>
                <c:pt idx="195">
                  <c:v>14.087</c:v>
                </c:pt>
                <c:pt idx="196">
                  <c:v>7.25</c:v>
                </c:pt>
                <c:pt idx="197">
                  <c:v>7.8079999999999998</c:v>
                </c:pt>
                <c:pt idx="198">
                  <c:v>10.38</c:v>
                </c:pt>
                <c:pt idx="199">
                  <c:v>11.712</c:v>
                </c:pt>
                <c:pt idx="200">
                  <c:v>11.234</c:v>
                </c:pt>
                <c:pt idx="201">
                  <c:v>12.833</c:v>
                </c:pt>
                <c:pt idx="202">
                  <c:v>14.723000000000001</c:v>
                </c:pt>
                <c:pt idx="203">
                  <c:v>16.32</c:v>
                </c:pt>
                <c:pt idx="204">
                  <c:v>16.309000000000001</c:v>
                </c:pt>
                <c:pt idx="205">
                  <c:v>17.427</c:v>
                </c:pt>
                <c:pt idx="206">
                  <c:v>17.28</c:v>
                </c:pt>
                <c:pt idx="207">
                  <c:v>10.529</c:v>
                </c:pt>
                <c:pt idx="208">
                  <c:v>9.5350000000000001</c:v>
                </c:pt>
                <c:pt idx="209">
                  <c:v>12.019</c:v>
                </c:pt>
                <c:pt idx="210">
                  <c:v>5.6680000000000001</c:v>
                </c:pt>
                <c:pt idx="211">
                  <c:v>9.6750000000000007</c:v>
                </c:pt>
                <c:pt idx="212">
                  <c:v>10.063000000000001</c:v>
                </c:pt>
                <c:pt idx="213">
                  <c:v>8.1340000000000003</c:v>
                </c:pt>
                <c:pt idx="214">
                  <c:v>6.3280000000000003</c:v>
                </c:pt>
                <c:pt idx="215">
                  <c:v>10.132999999999999</c:v>
                </c:pt>
                <c:pt idx="216">
                  <c:v>11.651999999999999</c:v>
                </c:pt>
                <c:pt idx="217">
                  <c:v>6.827</c:v>
                </c:pt>
                <c:pt idx="218">
                  <c:v>8.5</c:v>
                </c:pt>
                <c:pt idx="219">
                  <c:v>11.868</c:v>
                </c:pt>
                <c:pt idx="220">
                  <c:v>5.8659999999999997</c:v>
                </c:pt>
                <c:pt idx="221">
                  <c:v>9.0289999999999999</c:v>
                </c:pt>
                <c:pt idx="222">
                  <c:v>9.98</c:v>
                </c:pt>
                <c:pt idx="223">
                  <c:v>7.9429999999999996</c:v>
                </c:pt>
                <c:pt idx="224">
                  <c:v>10.755000000000001</c:v>
                </c:pt>
                <c:pt idx="225">
                  <c:v>17.042000000000002</c:v>
                </c:pt>
                <c:pt idx="226">
                  <c:v>9.9209999999999994</c:v>
                </c:pt>
                <c:pt idx="227">
                  <c:v>10.053000000000001</c:v>
                </c:pt>
                <c:pt idx="228">
                  <c:v>12.532999999999999</c:v>
                </c:pt>
                <c:pt idx="229">
                  <c:v>10.086</c:v>
                </c:pt>
                <c:pt idx="230">
                  <c:v>11.289</c:v>
                </c:pt>
                <c:pt idx="231">
                  <c:v>11.04</c:v>
                </c:pt>
                <c:pt idx="232">
                  <c:v>11.442</c:v>
                </c:pt>
                <c:pt idx="233">
                  <c:v>11.893000000000001</c:v>
                </c:pt>
                <c:pt idx="234">
                  <c:v>9.6159999999999997</c:v>
                </c:pt>
                <c:pt idx="235">
                  <c:v>12.185</c:v>
                </c:pt>
                <c:pt idx="236">
                  <c:v>11.096</c:v>
                </c:pt>
                <c:pt idx="237">
                  <c:v>10.897</c:v>
                </c:pt>
                <c:pt idx="238">
                  <c:v>12.109</c:v>
                </c:pt>
                <c:pt idx="239">
                  <c:v>10.717000000000001</c:v>
                </c:pt>
                <c:pt idx="240">
                  <c:v>8.9730000000000008</c:v>
                </c:pt>
                <c:pt idx="241">
                  <c:v>7.9450000000000003</c:v>
                </c:pt>
                <c:pt idx="242">
                  <c:v>6.4980000000000002</c:v>
                </c:pt>
                <c:pt idx="243">
                  <c:v>10.439</c:v>
                </c:pt>
                <c:pt idx="244">
                  <c:v>8.1</c:v>
                </c:pt>
                <c:pt idx="245">
                  <c:v>8.3010000000000002</c:v>
                </c:pt>
                <c:pt idx="246">
                  <c:v>8.3170000000000002</c:v>
                </c:pt>
                <c:pt idx="247">
                  <c:v>6.9429999999999996</c:v>
                </c:pt>
                <c:pt idx="248">
                  <c:v>4.2320000000000002</c:v>
                </c:pt>
                <c:pt idx="249">
                  <c:v>1.339</c:v>
                </c:pt>
                <c:pt idx="250">
                  <c:v>1.1060000000000001</c:v>
                </c:pt>
                <c:pt idx="251">
                  <c:v>1.1319999999999999</c:v>
                </c:pt>
                <c:pt idx="252">
                  <c:v>1.091</c:v>
                </c:pt>
                <c:pt idx="253">
                  <c:v>0.93899999999999995</c:v>
                </c:pt>
                <c:pt idx="254">
                  <c:v>1.704</c:v>
                </c:pt>
                <c:pt idx="255">
                  <c:v>6.7619999999999996</c:v>
                </c:pt>
                <c:pt idx="256">
                  <c:v>10.512</c:v>
                </c:pt>
                <c:pt idx="257">
                  <c:v>11.419</c:v>
                </c:pt>
                <c:pt idx="258">
                  <c:v>12.268000000000001</c:v>
                </c:pt>
                <c:pt idx="259">
                  <c:v>12.083</c:v>
                </c:pt>
                <c:pt idx="260">
                  <c:v>11.837</c:v>
                </c:pt>
                <c:pt idx="261">
                  <c:v>12.654</c:v>
                </c:pt>
                <c:pt idx="262">
                  <c:v>12.717000000000001</c:v>
                </c:pt>
                <c:pt idx="263">
                  <c:v>13.782</c:v>
                </c:pt>
                <c:pt idx="264">
                  <c:v>12.676</c:v>
                </c:pt>
                <c:pt idx="265">
                  <c:v>12.647</c:v>
                </c:pt>
                <c:pt idx="266">
                  <c:v>12.757999999999999</c:v>
                </c:pt>
                <c:pt idx="267">
                  <c:v>12.88</c:v>
                </c:pt>
                <c:pt idx="268">
                  <c:v>12.212</c:v>
                </c:pt>
                <c:pt idx="269">
                  <c:v>10.319000000000001</c:v>
                </c:pt>
                <c:pt idx="270">
                  <c:v>7.8179999999999996</c:v>
                </c:pt>
                <c:pt idx="271">
                  <c:v>8.0939999999999994</c:v>
                </c:pt>
                <c:pt idx="272">
                  <c:v>8.2159999999999993</c:v>
                </c:pt>
                <c:pt idx="273">
                  <c:v>9.4529999999999994</c:v>
                </c:pt>
                <c:pt idx="274">
                  <c:v>5.9290000000000003</c:v>
                </c:pt>
                <c:pt idx="275">
                  <c:v>3.492</c:v>
                </c:pt>
                <c:pt idx="276">
                  <c:v>8.5489999999999995</c:v>
                </c:pt>
                <c:pt idx="277">
                  <c:v>2.7690000000000001</c:v>
                </c:pt>
                <c:pt idx="278">
                  <c:v>4.9189999999999996</c:v>
                </c:pt>
                <c:pt idx="279">
                  <c:v>2.8490000000000002</c:v>
                </c:pt>
                <c:pt idx="280">
                  <c:v>2.4169999999999998</c:v>
                </c:pt>
                <c:pt idx="281">
                  <c:v>3.7389999999999999</c:v>
                </c:pt>
                <c:pt idx="282">
                  <c:v>3.919</c:v>
                </c:pt>
                <c:pt idx="283">
                  <c:v>1.4159999999999999</c:v>
                </c:pt>
                <c:pt idx="284">
                  <c:v>0.44400000000000001</c:v>
                </c:pt>
                <c:pt idx="285">
                  <c:v>0.34499999999999997</c:v>
                </c:pt>
                <c:pt idx="286">
                  <c:v>0.26500000000000001</c:v>
                </c:pt>
                <c:pt idx="287">
                  <c:v>3.5999999999999997E-2</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numCache>
            </c:numRef>
          </c:val>
          <c:smooth val="0"/>
          <c:extLst>
            <c:ext xmlns:c16="http://schemas.microsoft.com/office/drawing/2014/chart" uri="{C3380CC4-5D6E-409C-BE32-E72D297353CC}">
              <c16:uniqueId val="{00000001-9295-4EFA-903D-01451C97BBF4}"/>
            </c:ext>
          </c:extLst>
        </c:ser>
        <c:dLbls>
          <c:showLegendKey val="0"/>
          <c:showVal val="0"/>
          <c:showCatName val="0"/>
          <c:showSerName val="0"/>
          <c:showPercent val="0"/>
          <c:showBubbleSize val="0"/>
        </c:dLbls>
        <c:marker val="1"/>
        <c:smooth val="0"/>
        <c:axId val="42331135"/>
        <c:axId val="42344447"/>
      </c:lineChart>
      <c:dateAx>
        <c:axId val="150357702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579104"/>
        <c:crosses val="autoZero"/>
        <c:auto val="1"/>
        <c:lblOffset val="100"/>
        <c:baseTimeUnit val="days"/>
      </c:dateAx>
      <c:valAx>
        <c:axId val="1503579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577024"/>
        <c:crosses val="autoZero"/>
        <c:crossBetween val="between"/>
      </c:valAx>
      <c:valAx>
        <c:axId val="42344447"/>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1135"/>
        <c:crosses val="max"/>
        <c:crossBetween val="between"/>
      </c:valAx>
      <c:dateAx>
        <c:axId val="42331135"/>
        <c:scaling>
          <c:orientation val="minMax"/>
        </c:scaling>
        <c:delete val="1"/>
        <c:axPos val="b"/>
        <c:numFmt formatCode="m/d/yyyy" sourceLinked="1"/>
        <c:majorTickMark val="out"/>
        <c:minorTickMark val="none"/>
        <c:tickLblPos val="nextTo"/>
        <c:crossAx val="42344447"/>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baseline="0">
                <a:effectLst/>
              </a:rPr>
              <a:t>Apple search Brand</a:t>
            </a:r>
            <a:endParaRPr lang="en-IN"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'Google Apple trend chart'!$B$5</c:f>
              <c:strCache>
                <c:ptCount val="1"/>
                <c:pt idx="0">
                  <c:v>Activated_user_count</c:v>
                </c:pt>
              </c:strCache>
            </c:strRef>
          </c:tx>
          <c:spPr>
            <a:ln w="28575" cap="rnd">
              <a:solidFill>
                <a:schemeClr val="accent1"/>
              </a:solidFill>
              <a:round/>
            </a:ln>
            <a:effectLst/>
          </c:spPr>
          <c:marker>
            <c:symbol val="none"/>
          </c:marker>
          <c:cat>
            <c:numRef>
              <c:f>'Google Apple trend chart'!$A$6:$A$810</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'Google Apple trend chart'!$B$6:$B$810</c:f>
              <c:numCache>
                <c:formatCode>#,##0</c:formatCode>
                <c:ptCount val="805"/>
                <c:pt idx="0">
                  <c:v>942</c:v>
                </c:pt>
                <c:pt idx="1">
                  <c:v>2346</c:v>
                </c:pt>
                <c:pt idx="2">
                  <c:v>2918</c:v>
                </c:pt>
                <c:pt idx="3">
                  <c:v>4192</c:v>
                </c:pt>
                <c:pt idx="4">
                  <c:v>5102</c:v>
                </c:pt>
                <c:pt idx="5">
                  <c:v>3205</c:v>
                </c:pt>
                <c:pt idx="6">
                  <c:v>2298</c:v>
                </c:pt>
                <c:pt idx="7">
                  <c:v>2569</c:v>
                </c:pt>
                <c:pt idx="8">
                  <c:v>2562</c:v>
                </c:pt>
                <c:pt idx="9">
                  <c:v>2652</c:v>
                </c:pt>
                <c:pt idx="10">
                  <c:v>3236</c:v>
                </c:pt>
                <c:pt idx="11">
                  <c:v>3836</c:v>
                </c:pt>
                <c:pt idx="12">
                  <c:v>2942</c:v>
                </c:pt>
                <c:pt idx="13">
                  <c:v>1819</c:v>
                </c:pt>
                <c:pt idx="14">
                  <c:v>2052</c:v>
                </c:pt>
                <c:pt idx="15">
                  <c:v>2169</c:v>
                </c:pt>
                <c:pt idx="16">
                  <c:v>2356</c:v>
                </c:pt>
                <c:pt idx="17">
                  <c:v>2863</c:v>
                </c:pt>
                <c:pt idx="18">
                  <c:v>3937</c:v>
                </c:pt>
                <c:pt idx="19">
                  <c:v>2927</c:v>
                </c:pt>
                <c:pt idx="20">
                  <c:v>1543</c:v>
                </c:pt>
                <c:pt idx="21">
                  <c:v>1451</c:v>
                </c:pt>
                <c:pt idx="22">
                  <c:v>1506</c:v>
                </c:pt>
                <c:pt idx="23">
                  <c:v>1840</c:v>
                </c:pt>
                <c:pt idx="24">
                  <c:v>2534</c:v>
                </c:pt>
                <c:pt idx="25">
                  <c:v>3548</c:v>
                </c:pt>
                <c:pt idx="26">
                  <c:v>2819</c:v>
                </c:pt>
                <c:pt idx="27">
                  <c:v>1941</c:v>
                </c:pt>
                <c:pt idx="28">
                  <c:v>2043</c:v>
                </c:pt>
                <c:pt idx="29">
                  <c:v>2090</c:v>
                </c:pt>
                <c:pt idx="30">
                  <c:v>2176</c:v>
                </c:pt>
                <c:pt idx="31">
                  <c:v>2899</c:v>
                </c:pt>
                <c:pt idx="32">
                  <c:v>4059</c:v>
                </c:pt>
                <c:pt idx="33">
                  <c:v>3339</c:v>
                </c:pt>
                <c:pt idx="34">
                  <c:v>2212</c:v>
                </c:pt>
                <c:pt idx="35">
                  <c:v>2353</c:v>
                </c:pt>
                <c:pt idx="36">
                  <c:v>2464</c:v>
                </c:pt>
                <c:pt idx="37">
                  <c:v>2453</c:v>
                </c:pt>
                <c:pt idx="38">
                  <c:v>3680</c:v>
                </c:pt>
                <c:pt idx="39">
                  <c:v>4883</c:v>
                </c:pt>
                <c:pt idx="40">
                  <c:v>3858</c:v>
                </c:pt>
                <c:pt idx="41">
                  <c:v>2468</c:v>
                </c:pt>
                <c:pt idx="42">
                  <c:v>2766</c:v>
                </c:pt>
                <c:pt idx="43">
                  <c:v>2987</c:v>
                </c:pt>
                <c:pt idx="44">
                  <c:v>3953</c:v>
                </c:pt>
                <c:pt idx="45">
                  <c:v>3977</c:v>
                </c:pt>
                <c:pt idx="46">
                  <c:v>5753</c:v>
                </c:pt>
                <c:pt idx="47">
                  <c:v>4466</c:v>
                </c:pt>
                <c:pt idx="48">
                  <c:v>2781</c:v>
                </c:pt>
                <c:pt idx="49">
                  <c:v>3240</c:v>
                </c:pt>
                <c:pt idx="50">
                  <c:v>3385</c:v>
                </c:pt>
                <c:pt idx="51">
                  <c:v>3588</c:v>
                </c:pt>
                <c:pt idx="52">
                  <c:v>4691</c:v>
                </c:pt>
                <c:pt idx="53">
                  <c:v>6176</c:v>
                </c:pt>
                <c:pt idx="54">
                  <c:v>4800</c:v>
                </c:pt>
                <c:pt idx="55">
                  <c:v>3252</c:v>
                </c:pt>
                <c:pt idx="56">
                  <c:v>3446</c:v>
                </c:pt>
                <c:pt idx="57">
                  <c:v>3678</c:v>
                </c:pt>
                <c:pt idx="58">
                  <c:v>4169</c:v>
                </c:pt>
                <c:pt idx="59">
                  <c:v>5795</c:v>
                </c:pt>
                <c:pt idx="60">
                  <c:v>7266</c:v>
                </c:pt>
                <c:pt idx="61">
                  <c:v>6022</c:v>
                </c:pt>
                <c:pt idx="62">
                  <c:v>3460</c:v>
                </c:pt>
                <c:pt idx="63">
                  <c:v>3369</c:v>
                </c:pt>
                <c:pt idx="64">
                  <c:v>3910</c:v>
                </c:pt>
                <c:pt idx="65">
                  <c:v>4264</c:v>
                </c:pt>
                <c:pt idx="66">
                  <c:v>5758</c:v>
                </c:pt>
                <c:pt idx="67">
                  <c:v>7342</c:v>
                </c:pt>
                <c:pt idx="68">
                  <c:v>5839</c:v>
                </c:pt>
                <c:pt idx="69">
                  <c:v>3338</c:v>
                </c:pt>
                <c:pt idx="70">
                  <c:v>3531</c:v>
                </c:pt>
                <c:pt idx="71">
                  <c:v>3775</c:v>
                </c:pt>
                <c:pt idx="72">
                  <c:v>4200</c:v>
                </c:pt>
                <c:pt idx="73">
                  <c:v>5628</c:v>
                </c:pt>
                <c:pt idx="74">
                  <c:v>7642</c:v>
                </c:pt>
                <c:pt idx="75">
                  <c:v>7307</c:v>
                </c:pt>
                <c:pt idx="76">
                  <c:v>5433</c:v>
                </c:pt>
                <c:pt idx="77">
                  <c:v>3800</c:v>
                </c:pt>
                <c:pt idx="78">
                  <c:v>3911</c:v>
                </c:pt>
                <c:pt idx="79">
                  <c:v>4463</c:v>
                </c:pt>
                <c:pt idx="80">
                  <c:v>6621</c:v>
                </c:pt>
                <c:pt idx="81">
                  <c:v>9401</c:v>
                </c:pt>
                <c:pt idx="82">
                  <c:v>7122</c:v>
                </c:pt>
                <c:pt idx="83">
                  <c:v>4245</c:v>
                </c:pt>
                <c:pt idx="84">
                  <c:v>4356</c:v>
                </c:pt>
                <c:pt idx="85">
                  <c:v>4652</c:v>
                </c:pt>
                <c:pt idx="86">
                  <c:v>4902</c:v>
                </c:pt>
                <c:pt idx="87">
                  <c:v>6580</c:v>
                </c:pt>
                <c:pt idx="88">
                  <c:v>10013</c:v>
                </c:pt>
                <c:pt idx="89">
                  <c:v>7258</c:v>
                </c:pt>
                <c:pt idx="90">
                  <c:v>4085</c:v>
                </c:pt>
                <c:pt idx="91">
                  <c:v>4078</c:v>
                </c:pt>
                <c:pt idx="92">
                  <c:v>4505</c:v>
                </c:pt>
                <c:pt idx="93">
                  <c:v>5258</c:v>
                </c:pt>
                <c:pt idx="94">
                  <c:v>7673</c:v>
                </c:pt>
                <c:pt idx="95">
                  <c:v>10875</c:v>
                </c:pt>
                <c:pt idx="96">
                  <c:v>8192</c:v>
                </c:pt>
                <c:pt idx="97">
                  <c:v>4354</c:v>
                </c:pt>
                <c:pt idx="98">
                  <c:v>4435</c:v>
                </c:pt>
                <c:pt idx="99">
                  <c:v>4569</c:v>
                </c:pt>
                <c:pt idx="100">
                  <c:v>4997</c:v>
                </c:pt>
                <c:pt idx="101">
                  <c:v>6960</c:v>
                </c:pt>
                <c:pt idx="102">
                  <c:v>10251</c:v>
                </c:pt>
                <c:pt idx="103">
                  <c:v>6984</c:v>
                </c:pt>
                <c:pt idx="104">
                  <c:v>3983</c:v>
                </c:pt>
                <c:pt idx="105">
                  <c:v>5222</c:v>
                </c:pt>
                <c:pt idx="106">
                  <c:v>4816</c:v>
                </c:pt>
                <c:pt idx="107">
                  <c:v>5311</c:v>
                </c:pt>
                <c:pt idx="108">
                  <c:v>7066</c:v>
                </c:pt>
                <c:pt idx="109">
                  <c:v>10406</c:v>
                </c:pt>
                <c:pt idx="110">
                  <c:v>7399</c:v>
                </c:pt>
                <c:pt idx="111">
                  <c:v>3987</c:v>
                </c:pt>
                <c:pt idx="112">
                  <c:v>5029</c:v>
                </c:pt>
                <c:pt idx="113">
                  <c:v>4642</c:v>
                </c:pt>
                <c:pt idx="114">
                  <c:v>5152</c:v>
                </c:pt>
                <c:pt idx="115">
                  <c:v>6786</c:v>
                </c:pt>
                <c:pt idx="116">
                  <c:v>10203</c:v>
                </c:pt>
                <c:pt idx="117">
                  <c:v>7245</c:v>
                </c:pt>
                <c:pt idx="118">
                  <c:v>2820</c:v>
                </c:pt>
                <c:pt idx="119">
                  <c:v>2611</c:v>
                </c:pt>
                <c:pt idx="120">
                  <c:v>2584</c:v>
                </c:pt>
                <c:pt idx="121">
                  <c:v>3113</c:v>
                </c:pt>
                <c:pt idx="122">
                  <c:v>5547</c:v>
                </c:pt>
                <c:pt idx="123">
                  <c:v>8475</c:v>
                </c:pt>
                <c:pt idx="124">
                  <c:v>5503</c:v>
                </c:pt>
                <c:pt idx="125">
                  <c:v>2815</c:v>
                </c:pt>
                <c:pt idx="126">
                  <c:v>2950</c:v>
                </c:pt>
                <c:pt idx="127">
                  <c:v>3043</c:v>
                </c:pt>
                <c:pt idx="128">
                  <c:v>3217</c:v>
                </c:pt>
                <c:pt idx="129">
                  <c:v>4816</c:v>
                </c:pt>
                <c:pt idx="130">
                  <c:v>6962</c:v>
                </c:pt>
                <c:pt idx="131">
                  <c:v>5174</c:v>
                </c:pt>
                <c:pt idx="132">
                  <c:v>2865</c:v>
                </c:pt>
                <c:pt idx="133">
                  <c:v>2776</c:v>
                </c:pt>
                <c:pt idx="134">
                  <c:v>2956</c:v>
                </c:pt>
                <c:pt idx="135">
                  <c:v>3470</c:v>
                </c:pt>
                <c:pt idx="136">
                  <c:v>4842</c:v>
                </c:pt>
                <c:pt idx="137">
                  <c:v>7545</c:v>
                </c:pt>
                <c:pt idx="138">
                  <c:v>4984</c:v>
                </c:pt>
                <c:pt idx="139">
                  <c:v>2673</c:v>
                </c:pt>
                <c:pt idx="140">
                  <c:v>2996</c:v>
                </c:pt>
                <c:pt idx="141">
                  <c:v>3445</c:v>
                </c:pt>
                <c:pt idx="142">
                  <c:v>4179</c:v>
                </c:pt>
                <c:pt idx="143">
                  <c:v>7117</c:v>
                </c:pt>
                <c:pt idx="144">
                  <c:v>10241</c:v>
                </c:pt>
                <c:pt idx="145">
                  <c:v>6811</c:v>
                </c:pt>
                <c:pt idx="146">
                  <c:v>2897</c:v>
                </c:pt>
                <c:pt idx="147">
                  <c:v>2874</c:v>
                </c:pt>
                <c:pt idx="148">
                  <c:v>2868</c:v>
                </c:pt>
                <c:pt idx="149">
                  <c:v>2967</c:v>
                </c:pt>
                <c:pt idx="150">
                  <c:v>4305</c:v>
                </c:pt>
                <c:pt idx="151">
                  <c:v>7157</c:v>
                </c:pt>
                <c:pt idx="152">
                  <c:v>5007</c:v>
                </c:pt>
                <c:pt idx="153">
                  <c:v>2345</c:v>
                </c:pt>
                <c:pt idx="154">
                  <c:v>2189</c:v>
                </c:pt>
                <c:pt idx="155">
                  <c:v>2588</c:v>
                </c:pt>
                <c:pt idx="156">
                  <c:v>2660</c:v>
                </c:pt>
                <c:pt idx="157">
                  <c:v>3895</c:v>
                </c:pt>
                <c:pt idx="158">
                  <c:v>5789</c:v>
                </c:pt>
                <c:pt idx="159">
                  <c:v>4619</c:v>
                </c:pt>
                <c:pt idx="160">
                  <c:v>2112</c:v>
                </c:pt>
                <c:pt idx="161">
                  <c:v>2056</c:v>
                </c:pt>
                <c:pt idx="162">
                  <c:v>2225</c:v>
                </c:pt>
                <c:pt idx="163">
                  <c:v>2426</c:v>
                </c:pt>
                <c:pt idx="164">
                  <c:v>3888</c:v>
                </c:pt>
                <c:pt idx="165">
                  <c:v>6084</c:v>
                </c:pt>
                <c:pt idx="166">
                  <c:v>4701</c:v>
                </c:pt>
                <c:pt idx="167">
                  <c:v>2684</c:v>
                </c:pt>
                <c:pt idx="168">
                  <c:v>3348</c:v>
                </c:pt>
                <c:pt idx="169">
                  <c:v>3274</c:v>
                </c:pt>
                <c:pt idx="170">
                  <c:v>3678</c:v>
                </c:pt>
                <c:pt idx="171">
                  <c:v>5613</c:v>
                </c:pt>
                <c:pt idx="172">
                  <c:v>8313</c:v>
                </c:pt>
                <c:pt idx="173">
                  <c:v>6437</c:v>
                </c:pt>
                <c:pt idx="174">
                  <c:v>3138</c:v>
                </c:pt>
                <c:pt idx="175">
                  <c:v>3400</c:v>
                </c:pt>
                <c:pt idx="176">
                  <c:v>3731</c:v>
                </c:pt>
                <c:pt idx="177">
                  <c:v>4162</c:v>
                </c:pt>
                <c:pt idx="178">
                  <c:v>6716</c:v>
                </c:pt>
                <c:pt idx="179">
                  <c:v>9029</c:v>
                </c:pt>
                <c:pt idx="180">
                  <c:v>7180</c:v>
                </c:pt>
                <c:pt idx="181">
                  <c:v>3362</c:v>
                </c:pt>
                <c:pt idx="182">
                  <c:v>4285</c:v>
                </c:pt>
                <c:pt idx="183">
                  <c:v>4664</c:v>
                </c:pt>
                <c:pt idx="184">
                  <c:v>6462</c:v>
                </c:pt>
                <c:pt idx="185">
                  <c:v>8742</c:v>
                </c:pt>
                <c:pt idx="186">
                  <c:v>12395</c:v>
                </c:pt>
                <c:pt idx="187">
                  <c:v>9451</c:v>
                </c:pt>
                <c:pt idx="188">
                  <c:v>4399</c:v>
                </c:pt>
                <c:pt idx="189">
                  <c:v>4708</c:v>
                </c:pt>
                <c:pt idx="190">
                  <c:v>5628</c:v>
                </c:pt>
                <c:pt idx="191">
                  <c:v>6664</c:v>
                </c:pt>
                <c:pt idx="192">
                  <c:v>9683</c:v>
                </c:pt>
                <c:pt idx="193">
                  <c:v>11505</c:v>
                </c:pt>
                <c:pt idx="194">
                  <c:v>8054</c:v>
                </c:pt>
                <c:pt idx="195">
                  <c:v>5415</c:v>
                </c:pt>
                <c:pt idx="196">
                  <c:v>6621</c:v>
                </c:pt>
                <c:pt idx="197">
                  <c:v>9784</c:v>
                </c:pt>
                <c:pt idx="198">
                  <c:v>6444</c:v>
                </c:pt>
                <c:pt idx="199">
                  <c:v>5502</c:v>
                </c:pt>
                <c:pt idx="200">
                  <c:v>6378</c:v>
                </c:pt>
                <c:pt idx="201">
                  <c:v>6172</c:v>
                </c:pt>
                <c:pt idx="202">
                  <c:v>4475</c:v>
                </c:pt>
                <c:pt idx="203">
                  <c:v>10577</c:v>
                </c:pt>
                <c:pt idx="204">
                  <c:v>8891</c:v>
                </c:pt>
                <c:pt idx="205">
                  <c:v>4363</c:v>
                </c:pt>
                <c:pt idx="206">
                  <c:v>5318</c:v>
                </c:pt>
                <c:pt idx="207">
                  <c:v>7013</c:v>
                </c:pt>
                <c:pt idx="208">
                  <c:v>5819</c:v>
                </c:pt>
                <c:pt idx="209">
                  <c:v>3557</c:v>
                </c:pt>
                <c:pt idx="210">
                  <c:v>3049</c:v>
                </c:pt>
                <c:pt idx="211">
                  <c:v>3084</c:v>
                </c:pt>
                <c:pt idx="212">
                  <c:v>3148</c:v>
                </c:pt>
                <c:pt idx="213">
                  <c:v>4198</c:v>
                </c:pt>
                <c:pt idx="214">
                  <c:v>6769</c:v>
                </c:pt>
                <c:pt idx="215">
                  <c:v>4991</c:v>
                </c:pt>
                <c:pt idx="216">
                  <c:v>2875</c:v>
                </c:pt>
                <c:pt idx="217">
                  <c:v>3017</c:v>
                </c:pt>
                <c:pt idx="218">
                  <c:v>2942</c:v>
                </c:pt>
                <c:pt idx="219">
                  <c:v>3192</c:v>
                </c:pt>
                <c:pt idx="220">
                  <c:v>4551</c:v>
                </c:pt>
                <c:pt idx="221">
                  <c:v>7193</c:v>
                </c:pt>
                <c:pt idx="222">
                  <c:v>5401</c:v>
                </c:pt>
                <c:pt idx="223">
                  <c:v>2598</c:v>
                </c:pt>
                <c:pt idx="224">
                  <c:v>2695</c:v>
                </c:pt>
                <c:pt idx="225">
                  <c:v>2852</c:v>
                </c:pt>
                <c:pt idx="226">
                  <c:v>3142</c:v>
                </c:pt>
                <c:pt idx="227">
                  <c:v>4603</c:v>
                </c:pt>
                <c:pt idx="228">
                  <c:v>7561</c:v>
                </c:pt>
                <c:pt idx="229">
                  <c:v>6027</c:v>
                </c:pt>
                <c:pt idx="230">
                  <c:v>2751</c:v>
                </c:pt>
                <c:pt idx="231">
                  <c:v>2556</c:v>
                </c:pt>
                <c:pt idx="232">
                  <c:v>2720</c:v>
                </c:pt>
                <c:pt idx="233">
                  <c:v>2839</c:v>
                </c:pt>
                <c:pt idx="234">
                  <c:v>4649</c:v>
                </c:pt>
                <c:pt idx="235">
                  <c:v>7318</c:v>
                </c:pt>
                <c:pt idx="236">
                  <c:v>5580</c:v>
                </c:pt>
                <c:pt idx="237">
                  <c:v>2560</c:v>
                </c:pt>
                <c:pt idx="238">
                  <c:v>2362</c:v>
                </c:pt>
                <c:pt idx="239">
                  <c:v>2528</c:v>
                </c:pt>
                <c:pt idx="240">
                  <c:v>2854</c:v>
                </c:pt>
                <c:pt idx="241">
                  <c:v>4118</c:v>
                </c:pt>
                <c:pt idx="242">
                  <c:v>7090</c:v>
                </c:pt>
                <c:pt idx="243">
                  <c:v>6194</c:v>
                </c:pt>
                <c:pt idx="244">
                  <c:v>2651</c:v>
                </c:pt>
                <c:pt idx="245">
                  <c:v>2472</c:v>
                </c:pt>
                <c:pt idx="246">
                  <c:v>2772</c:v>
                </c:pt>
                <c:pt idx="247">
                  <c:v>3103</c:v>
                </c:pt>
                <c:pt idx="248">
                  <c:v>5029</c:v>
                </c:pt>
                <c:pt idx="249">
                  <c:v>8469</c:v>
                </c:pt>
                <c:pt idx="250">
                  <c:v>6665</c:v>
                </c:pt>
                <c:pt idx="251">
                  <c:v>3122</c:v>
                </c:pt>
                <c:pt idx="252">
                  <c:v>3147</c:v>
                </c:pt>
                <c:pt idx="253">
                  <c:v>3116</c:v>
                </c:pt>
                <c:pt idx="254">
                  <c:v>3621</c:v>
                </c:pt>
                <c:pt idx="255">
                  <c:v>4864</c:v>
                </c:pt>
                <c:pt idx="256">
                  <c:v>8117</c:v>
                </c:pt>
                <c:pt idx="257">
                  <c:v>6108</c:v>
                </c:pt>
                <c:pt idx="258">
                  <c:v>2840</c:v>
                </c:pt>
                <c:pt idx="259">
                  <c:v>2816</c:v>
                </c:pt>
                <c:pt idx="260">
                  <c:v>3046</c:v>
                </c:pt>
                <c:pt idx="261">
                  <c:v>3493</c:v>
                </c:pt>
                <c:pt idx="262">
                  <c:v>5289</c:v>
                </c:pt>
                <c:pt idx="263">
                  <c:v>8745</c:v>
                </c:pt>
                <c:pt idx="264">
                  <c:v>6277</c:v>
                </c:pt>
                <c:pt idx="265">
                  <c:v>2862</c:v>
                </c:pt>
                <c:pt idx="266">
                  <c:v>2761</c:v>
                </c:pt>
                <c:pt idx="267">
                  <c:v>3310</c:v>
                </c:pt>
                <c:pt idx="268">
                  <c:v>3927</c:v>
                </c:pt>
                <c:pt idx="269">
                  <c:v>5154</c:v>
                </c:pt>
                <c:pt idx="270">
                  <c:v>8159</c:v>
                </c:pt>
                <c:pt idx="271">
                  <c:v>6108</c:v>
                </c:pt>
                <c:pt idx="272">
                  <c:v>3176</c:v>
                </c:pt>
                <c:pt idx="273">
                  <c:v>2793</c:v>
                </c:pt>
                <c:pt idx="274">
                  <c:v>2851</c:v>
                </c:pt>
                <c:pt idx="275">
                  <c:v>2944</c:v>
                </c:pt>
                <c:pt idx="276">
                  <c:v>4201</c:v>
                </c:pt>
                <c:pt idx="277">
                  <c:v>6382</c:v>
                </c:pt>
                <c:pt idx="278">
                  <c:v>4581</c:v>
                </c:pt>
                <c:pt idx="279">
                  <c:v>2770</c:v>
                </c:pt>
                <c:pt idx="280">
                  <c:v>2261</c:v>
                </c:pt>
                <c:pt idx="281">
                  <c:v>2164</c:v>
                </c:pt>
                <c:pt idx="282">
                  <c:v>2330</c:v>
                </c:pt>
                <c:pt idx="283">
                  <c:v>2368</c:v>
                </c:pt>
                <c:pt idx="284">
                  <c:v>1931</c:v>
                </c:pt>
                <c:pt idx="285">
                  <c:v>1395</c:v>
                </c:pt>
                <c:pt idx="286">
                  <c:v>1223</c:v>
                </c:pt>
                <c:pt idx="287">
                  <c:v>908</c:v>
                </c:pt>
                <c:pt idx="288">
                  <c:v>718</c:v>
                </c:pt>
                <c:pt idx="289">
                  <c:v>630</c:v>
                </c:pt>
                <c:pt idx="290">
                  <c:v>780</c:v>
                </c:pt>
                <c:pt idx="291">
                  <c:v>712</c:v>
                </c:pt>
                <c:pt idx="292">
                  <c:v>574</c:v>
                </c:pt>
                <c:pt idx="293">
                  <c:v>555</c:v>
                </c:pt>
                <c:pt idx="294">
                  <c:v>469</c:v>
                </c:pt>
                <c:pt idx="295">
                  <c:v>424</c:v>
                </c:pt>
                <c:pt idx="296">
                  <c:v>408</c:v>
                </c:pt>
                <c:pt idx="297">
                  <c:v>469</c:v>
                </c:pt>
                <c:pt idx="298">
                  <c:v>467</c:v>
                </c:pt>
                <c:pt idx="299">
                  <c:v>418</c:v>
                </c:pt>
                <c:pt idx="300">
                  <c:v>389</c:v>
                </c:pt>
                <c:pt idx="301">
                  <c:v>350</c:v>
                </c:pt>
                <c:pt idx="302">
                  <c:v>309</c:v>
                </c:pt>
                <c:pt idx="303">
                  <c:v>379</c:v>
                </c:pt>
                <c:pt idx="304">
                  <c:v>383</c:v>
                </c:pt>
                <c:pt idx="305">
                  <c:v>355</c:v>
                </c:pt>
                <c:pt idx="306">
                  <c:v>325</c:v>
                </c:pt>
                <c:pt idx="307">
                  <c:v>322</c:v>
                </c:pt>
                <c:pt idx="308">
                  <c:v>299</c:v>
                </c:pt>
                <c:pt idx="309">
                  <c:v>301</c:v>
                </c:pt>
                <c:pt idx="310">
                  <c:v>316</c:v>
                </c:pt>
                <c:pt idx="311">
                  <c:v>404</c:v>
                </c:pt>
                <c:pt idx="312">
                  <c:v>352</c:v>
                </c:pt>
                <c:pt idx="313">
                  <c:v>334</c:v>
                </c:pt>
                <c:pt idx="314">
                  <c:v>328</c:v>
                </c:pt>
                <c:pt idx="315">
                  <c:v>299</c:v>
                </c:pt>
                <c:pt idx="316">
                  <c:v>294</c:v>
                </c:pt>
                <c:pt idx="317">
                  <c:v>343</c:v>
                </c:pt>
                <c:pt idx="318">
                  <c:v>377</c:v>
                </c:pt>
                <c:pt idx="319">
                  <c:v>369</c:v>
                </c:pt>
                <c:pt idx="320">
                  <c:v>286</c:v>
                </c:pt>
                <c:pt idx="321">
                  <c:v>309</c:v>
                </c:pt>
                <c:pt idx="322">
                  <c:v>283</c:v>
                </c:pt>
                <c:pt idx="323">
                  <c:v>286</c:v>
                </c:pt>
                <c:pt idx="324">
                  <c:v>290</c:v>
                </c:pt>
                <c:pt idx="325">
                  <c:v>381</c:v>
                </c:pt>
                <c:pt idx="326">
                  <c:v>415</c:v>
                </c:pt>
                <c:pt idx="327">
                  <c:v>315</c:v>
                </c:pt>
                <c:pt idx="328">
                  <c:v>255</c:v>
                </c:pt>
                <c:pt idx="329">
                  <c:v>251</c:v>
                </c:pt>
                <c:pt idx="330">
                  <c:v>345</c:v>
                </c:pt>
                <c:pt idx="331">
                  <c:v>414</c:v>
                </c:pt>
                <c:pt idx="332">
                  <c:v>437</c:v>
                </c:pt>
                <c:pt idx="333">
                  <c:v>498</c:v>
                </c:pt>
                <c:pt idx="334">
                  <c:v>395</c:v>
                </c:pt>
                <c:pt idx="335">
                  <c:v>343</c:v>
                </c:pt>
                <c:pt idx="336">
                  <c:v>344</c:v>
                </c:pt>
                <c:pt idx="337">
                  <c:v>342</c:v>
                </c:pt>
                <c:pt idx="338">
                  <c:v>353</c:v>
                </c:pt>
                <c:pt idx="339">
                  <c:v>454</c:v>
                </c:pt>
                <c:pt idx="340">
                  <c:v>504</c:v>
                </c:pt>
                <c:pt idx="341">
                  <c:v>432</c:v>
                </c:pt>
                <c:pt idx="342">
                  <c:v>324</c:v>
                </c:pt>
                <c:pt idx="343">
                  <c:v>395</c:v>
                </c:pt>
                <c:pt idx="344">
                  <c:v>397</c:v>
                </c:pt>
                <c:pt idx="345">
                  <c:v>384</c:v>
                </c:pt>
                <c:pt idx="346">
                  <c:v>450</c:v>
                </c:pt>
                <c:pt idx="347">
                  <c:v>545</c:v>
                </c:pt>
                <c:pt idx="348">
                  <c:v>617</c:v>
                </c:pt>
                <c:pt idx="349">
                  <c:v>543</c:v>
                </c:pt>
                <c:pt idx="350">
                  <c:v>449</c:v>
                </c:pt>
                <c:pt idx="351">
                  <c:v>438</c:v>
                </c:pt>
                <c:pt idx="352">
                  <c:v>463</c:v>
                </c:pt>
                <c:pt idx="353">
                  <c:v>643</c:v>
                </c:pt>
                <c:pt idx="354">
                  <c:v>866</c:v>
                </c:pt>
                <c:pt idx="355">
                  <c:v>602</c:v>
                </c:pt>
                <c:pt idx="356">
                  <c:v>493</c:v>
                </c:pt>
                <c:pt idx="357">
                  <c:v>765</c:v>
                </c:pt>
                <c:pt idx="358">
                  <c:v>670</c:v>
                </c:pt>
                <c:pt idx="359">
                  <c:v>655</c:v>
                </c:pt>
                <c:pt idx="360">
                  <c:v>911</c:v>
                </c:pt>
                <c:pt idx="361">
                  <c:v>1197</c:v>
                </c:pt>
                <c:pt idx="362">
                  <c:v>899</c:v>
                </c:pt>
                <c:pt idx="363">
                  <c:v>664</c:v>
                </c:pt>
                <c:pt idx="364">
                  <c:v>684</c:v>
                </c:pt>
                <c:pt idx="365">
                  <c:v>652</c:v>
                </c:pt>
                <c:pt idx="366">
                  <c:v>638</c:v>
                </c:pt>
                <c:pt idx="367">
                  <c:v>850</c:v>
                </c:pt>
                <c:pt idx="368">
                  <c:v>1405</c:v>
                </c:pt>
                <c:pt idx="369">
                  <c:v>1096</c:v>
                </c:pt>
                <c:pt idx="370">
                  <c:v>725</c:v>
                </c:pt>
                <c:pt idx="371">
                  <c:v>738</c:v>
                </c:pt>
                <c:pt idx="372">
                  <c:v>799</c:v>
                </c:pt>
                <c:pt idx="373">
                  <c:v>871</c:v>
                </c:pt>
                <c:pt idx="374">
                  <c:v>1119</c:v>
                </c:pt>
                <c:pt idx="375">
                  <c:v>1710</c:v>
                </c:pt>
                <c:pt idx="376">
                  <c:v>1233</c:v>
                </c:pt>
                <c:pt idx="377">
                  <c:v>810</c:v>
                </c:pt>
                <c:pt idx="378">
                  <c:v>988</c:v>
                </c:pt>
                <c:pt idx="379">
                  <c:v>1140</c:v>
                </c:pt>
                <c:pt idx="380">
                  <c:v>1305</c:v>
                </c:pt>
                <c:pt idx="381">
                  <c:v>1678</c:v>
                </c:pt>
                <c:pt idx="382">
                  <c:v>1904</c:v>
                </c:pt>
                <c:pt idx="383">
                  <c:v>1478</c:v>
                </c:pt>
                <c:pt idx="384">
                  <c:v>936</c:v>
                </c:pt>
                <c:pt idx="385">
                  <c:v>932</c:v>
                </c:pt>
                <c:pt idx="386">
                  <c:v>1063</c:v>
                </c:pt>
                <c:pt idx="387">
                  <c:v>1016</c:v>
                </c:pt>
                <c:pt idx="388">
                  <c:v>1453</c:v>
                </c:pt>
                <c:pt idx="389">
                  <c:v>2340</c:v>
                </c:pt>
                <c:pt idx="390">
                  <c:v>1932</c:v>
                </c:pt>
                <c:pt idx="391">
                  <c:v>1081</c:v>
                </c:pt>
                <c:pt idx="392">
                  <c:v>1177</c:v>
                </c:pt>
                <c:pt idx="393">
                  <c:v>1330</c:v>
                </c:pt>
                <c:pt idx="394">
                  <c:v>1389</c:v>
                </c:pt>
                <c:pt idx="395">
                  <c:v>1999</c:v>
                </c:pt>
                <c:pt idx="396">
                  <c:v>3062</c:v>
                </c:pt>
                <c:pt idx="397">
                  <c:v>2197</c:v>
                </c:pt>
                <c:pt idx="398">
                  <c:v>1210</c:v>
                </c:pt>
                <c:pt idx="399">
                  <c:v>1234</c:v>
                </c:pt>
                <c:pt idx="400">
                  <c:v>1297</c:v>
                </c:pt>
                <c:pt idx="401">
                  <c:v>1572</c:v>
                </c:pt>
                <c:pt idx="402">
                  <c:v>2381</c:v>
                </c:pt>
                <c:pt idx="403">
                  <c:v>3555</c:v>
                </c:pt>
                <c:pt idx="404">
                  <c:v>2311</c:v>
                </c:pt>
                <c:pt idx="405">
                  <c:v>1457</c:v>
                </c:pt>
                <c:pt idx="406">
                  <c:v>1424</c:v>
                </c:pt>
                <c:pt idx="407">
                  <c:v>1641</c:v>
                </c:pt>
                <c:pt idx="408">
                  <c:v>1828</c:v>
                </c:pt>
                <c:pt idx="409">
                  <c:v>2612</c:v>
                </c:pt>
                <c:pt idx="410">
                  <c:v>4120</c:v>
                </c:pt>
                <c:pt idx="411">
                  <c:v>2849</c:v>
                </c:pt>
                <c:pt idx="412">
                  <c:v>1691</c:v>
                </c:pt>
                <c:pt idx="413">
                  <c:v>1733</c:v>
                </c:pt>
                <c:pt idx="414">
                  <c:v>1728</c:v>
                </c:pt>
                <c:pt idx="415">
                  <c:v>2136</c:v>
                </c:pt>
                <c:pt idx="416">
                  <c:v>4358</c:v>
                </c:pt>
                <c:pt idx="417">
                  <c:v>5286</c:v>
                </c:pt>
                <c:pt idx="418">
                  <c:v>3380</c:v>
                </c:pt>
                <c:pt idx="419">
                  <c:v>1899</c:v>
                </c:pt>
                <c:pt idx="420">
                  <c:v>1989</c:v>
                </c:pt>
                <c:pt idx="421">
                  <c:v>2306</c:v>
                </c:pt>
                <c:pt idx="422">
                  <c:v>2317</c:v>
                </c:pt>
                <c:pt idx="423">
                  <c:v>3600</c:v>
                </c:pt>
                <c:pt idx="424">
                  <c:v>5219</c:v>
                </c:pt>
                <c:pt idx="425">
                  <c:v>3645</c:v>
                </c:pt>
                <c:pt idx="426">
                  <c:v>2346</c:v>
                </c:pt>
                <c:pt idx="427">
                  <c:v>2370</c:v>
                </c:pt>
                <c:pt idx="428">
                  <c:v>2566</c:v>
                </c:pt>
                <c:pt idx="429">
                  <c:v>2447</c:v>
                </c:pt>
                <c:pt idx="430">
                  <c:v>3344</c:v>
                </c:pt>
                <c:pt idx="431">
                  <c:v>5263</c:v>
                </c:pt>
                <c:pt idx="432">
                  <c:v>3553</c:v>
                </c:pt>
                <c:pt idx="433">
                  <c:v>2276</c:v>
                </c:pt>
                <c:pt idx="434">
                  <c:v>2128</c:v>
                </c:pt>
                <c:pt idx="435">
                  <c:v>2789</c:v>
                </c:pt>
                <c:pt idx="436">
                  <c:v>2604</c:v>
                </c:pt>
                <c:pt idx="437">
                  <c:v>3576</c:v>
                </c:pt>
                <c:pt idx="438">
                  <c:v>5449</c:v>
                </c:pt>
                <c:pt idx="439">
                  <c:v>3847</c:v>
                </c:pt>
                <c:pt idx="440">
                  <c:v>2708</c:v>
                </c:pt>
                <c:pt idx="441">
                  <c:v>2924</c:v>
                </c:pt>
                <c:pt idx="442">
                  <c:v>3188</c:v>
                </c:pt>
                <c:pt idx="443">
                  <c:v>3529</c:v>
                </c:pt>
                <c:pt idx="444">
                  <c:v>4788</c:v>
                </c:pt>
                <c:pt idx="445">
                  <c:v>6990</c:v>
                </c:pt>
                <c:pt idx="446">
                  <c:v>6242</c:v>
                </c:pt>
                <c:pt idx="447">
                  <c:v>4381</c:v>
                </c:pt>
                <c:pt idx="448">
                  <c:v>2859</c:v>
                </c:pt>
                <c:pt idx="449">
                  <c:v>2893</c:v>
                </c:pt>
                <c:pt idx="450">
                  <c:v>3157</c:v>
                </c:pt>
                <c:pt idx="451">
                  <c:v>4393</c:v>
                </c:pt>
                <c:pt idx="452">
                  <c:v>6611</c:v>
                </c:pt>
                <c:pt idx="453">
                  <c:v>4441</c:v>
                </c:pt>
                <c:pt idx="454">
                  <c:v>2584</c:v>
                </c:pt>
                <c:pt idx="455">
                  <c:v>2772</c:v>
                </c:pt>
                <c:pt idx="456">
                  <c:v>2871</c:v>
                </c:pt>
                <c:pt idx="457">
                  <c:v>2976</c:v>
                </c:pt>
                <c:pt idx="458">
                  <c:v>4773</c:v>
                </c:pt>
                <c:pt idx="459">
                  <c:v>7709</c:v>
                </c:pt>
                <c:pt idx="460">
                  <c:v>5470</c:v>
                </c:pt>
                <c:pt idx="461">
                  <c:v>2571</c:v>
                </c:pt>
                <c:pt idx="462">
                  <c:v>2522</c:v>
                </c:pt>
                <c:pt idx="463">
                  <c:v>2628</c:v>
                </c:pt>
                <c:pt idx="464">
                  <c:v>2858</c:v>
                </c:pt>
                <c:pt idx="465">
                  <c:v>4322</c:v>
                </c:pt>
                <c:pt idx="466">
                  <c:v>6645</c:v>
                </c:pt>
                <c:pt idx="467">
                  <c:v>4430</c:v>
                </c:pt>
                <c:pt idx="468">
                  <c:v>2551</c:v>
                </c:pt>
                <c:pt idx="469">
                  <c:v>3092</c:v>
                </c:pt>
                <c:pt idx="470">
                  <c:v>3573</c:v>
                </c:pt>
                <c:pt idx="471">
                  <c:v>3659</c:v>
                </c:pt>
                <c:pt idx="472">
                  <c:v>5595</c:v>
                </c:pt>
                <c:pt idx="473">
                  <c:v>8318</c:v>
                </c:pt>
                <c:pt idx="474">
                  <c:v>5401</c:v>
                </c:pt>
                <c:pt idx="475">
                  <c:v>3537</c:v>
                </c:pt>
                <c:pt idx="476">
                  <c:v>3539</c:v>
                </c:pt>
                <c:pt idx="477">
                  <c:v>4169</c:v>
                </c:pt>
                <c:pt idx="478">
                  <c:v>4029</c:v>
                </c:pt>
                <c:pt idx="479">
                  <c:v>7258</c:v>
                </c:pt>
                <c:pt idx="480">
                  <c:v>8808</c:v>
                </c:pt>
                <c:pt idx="481">
                  <c:v>6692</c:v>
                </c:pt>
                <c:pt idx="482">
                  <c:v>3431</c:v>
                </c:pt>
                <c:pt idx="483">
                  <c:v>3436</c:v>
                </c:pt>
                <c:pt idx="484">
                  <c:v>3744</c:v>
                </c:pt>
                <c:pt idx="485">
                  <c:v>3819</c:v>
                </c:pt>
                <c:pt idx="486">
                  <c:v>5776</c:v>
                </c:pt>
                <c:pt idx="487">
                  <c:v>8658</c:v>
                </c:pt>
                <c:pt idx="488">
                  <c:v>5843</c:v>
                </c:pt>
                <c:pt idx="489">
                  <c:v>3642</c:v>
                </c:pt>
                <c:pt idx="490">
                  <c:v>3706</c:v>
                </c:pt>
                <c:pt idx="491">
                  <c:v>3677</c:v>
                </c:pt>
                <c:pt idx="492">
                  <c:v>3892</c:v>
                </c:pt>
                <c:pt idx="493">
                  <c:v>6175</c:v>
                </c:pt>
                <c:pt idx="494">
                  <c:v>6808</c:v>
                </c:pt>
                <c:pt idx="495">
                  <c:v>4456</c:v>
                </c:pt>
                <c:pt idx="496">
                  <c:v>2733</c:v>
                </c:pt>
                <c:pt idx="497">
                  <c:v>2771</c:v>
                </c:pt>
                <c:pt idx="498">
                  <c:v>3042</c:v>
                </c:pt>
                <c:pt idx="499">
                  <c:v>2680</c:v>
                </c:pt>
                <c:pt idx="500">
                  <c:v>3957</c:v>
                </c:pt>
                <c:pt idx="501">
                  <c:v>5657</c:v>
                </c:pt>
                <c:pt idx="502">
                  <c:v>3758</c:v>
                </c:pt>
                <c:pt idx="503">
                  <c:v>2875</c:v>
                </c:pt>
                <c:pt idx="504">
                  <c:v>2544</c:v>
                </c:pt>
                <c:pt idx="505">
                  <c:v>2781</c:v>
                </c:pt>
                <c:pt idx="506">
                  <c:v>2913</c:v>
                </c:pt>
                <c:pt idx="507">
                  <c:v>3884</c:v>
                </c:pt>
                <c:pt idx="508">
                  <c:v>5782</c:v>
                </c:pt>
                <c:pt idx="509">
                  <c:v>4245</c:v>
                </c:pt>
                <c:pt idx="510">
                  <c:v>2439</c:v>
                </c:pt>
                <c:pt idx="511">
                  <c:v>2651</c:v>
                </c:pt>
                <c:pt idx="512">
                  <c:v>3029</c:v>
                </c:pt>
                <c:pt idx="513">
                  <c:v>1637</c:v>
                </c:pt>
                <c:pt idx="514">
                  <c:v>1422</c:v>
                </c:pt>
                <c:pt idx="515">
                  <c:v>1572</c:v>
                </c:pt>
                <c:pt idx="516">
                  <c:v>1287</c:v>
                </c:pt>
                <c:pt idx="517">
                  <c:v>1141</c:v>
                </c:pt>
                <c:pt idx="518">
                  <c:v>1375</c:v>
                </c:pt>
                <c:pt idx="519">
                  <c:v>1046</c:v>
                </c:pt>
                <c:pt idx="520">
                  <c:v>1099</c:v>
                </c:pt>
                <c:pt idx="521">
                  <c:v>1345</c:v>
                </c:pt>
                <c:pt idx="522">
                  <c:v>1686</c:v>
                </c:pt>
                <c:pt idx="523">
                  <c:v>1143</c:v>
                </c:pt>
                <c:pt idx="524">
                  <c:v>860</c:v>
                </c:pt>
                <c:pt idx="525">
                  <c:v>709</c:v>
                </c:pt>
                <c:pt idx="526">
                  <c:v>710</c:v>
                </c:pt>
                <c:pt idx="527">
                  <c:v>741</c:v>
                </c:pt>
                <c:pt idx="528">
                  <c:v>1012</c:v>
                </c:pt>
                <c:pt idx="529">
                  <c:v>1181</c:v>
                </c:pt>
                <c:pt idx="530">
                  <c:v>963</c:v>
                </c:pt>
                <c:pt idx="531">
                  <c:v>769</c:v>
                </c:pt>
                <c:pt idx="532">
                  <c:v>683</c:v>
                </c:pt>
                <c:pt idx="533">
                  <c:v>656</c:v>
                </c:pt>
                <c:pt idx="534">
                  <c:v>794</c:v>
                </c:pt>
                <c:pt idx="535">
                  <c:v>1061</c:v>
                </c:pt>
                <c:pt idx="536">
                  <c:v>1246</c:v>
                </c:pt>
                <c:pt idx="537">
                  <c:v>960</c:v>
                </c:pt>
                <c:pt idx="538">
                  <c:v>785</c:v>
                </c:pt>
                <c:pt idx="539">
                  <c:v>806</c:v>
                </c:pt>
                <c:pt idx="540">
                  <c:v>1143</c:v>
                </c:pt>
                <c:pt idx="541">
                  <c:v>1562</c:v>
                </c:pt>
                <c:pt idx="542">
                  <c:v>2140</c:v>
                </c:pt>
                <c:pt idx="543">
                  <c:v>2918</c:v>
                </c:pt>
                <c:pt idx="544">
                  <c:v>2164</c:v>
                </c:pt>
                <c:pt idx="545">
                  <c:v>1372</c:v>
                </c:pt>
                <c:pt idx="546">
                  <c:v>1453</c:v>
                </c:pt>
                <c:pt idx="547">
                  <c:v>1599</c:v>
                </c:pt>
                <c:pt idx="548">
                  <c:v>1837</c:v>
                </c:pt>
                <c:pt idx="549">
                  <c:v>2992</c:v>
                </c:pt>
                <c:pt idx="550">
                  <c:v>3640</c:v>
                </c:pt>
                <c:pt idx="551">
                  <c:v>2760</c:v>
                </c:pt>
                <c:pt idx="552">
                  <c:v>1800</c:v>
                </c:pt>
                <c:pt idx="553">
                  <c:v>1817</c:v>
                </c:pt>
                <c:pt idx="554">
                  <c:v>1438</c:v>
                </c:pt>
                <c:pt idx="555">
                  <c:v>1340</c:v>
                </c:pt>
                <c:pt idx="556">
                  <c:v>1746</c:v>
                </c:pt>
                <c:pt idx="557">
                  <c:v>1985</c:v>
                </c:pt>
                <c:pt idx="558">
                  <c:v>1398</c:v>
                </c:pt>
                <c:pt idx="559">
                  <c:v>1220</c:v>
                </c:pt>
                <c:pt idx="560">
                  <c:v>1205</c:v>
                </c:pt>
                <c:pt idx="561">
                  <c:v>1299</c:v>
                </c:pt>
                <c:pt idx="562">
                  <c:v>1772</c:v>
                </c:pt>
                <c:pt idx="563">
                  <c:v>3476</c:v>
                </c:pt>
                <c:pt idx="564">
                  <c:v>1646</c:v>
                </c:pt>
                <c:pt idx="565">
                  <c:v>1232</c:v>
                </c:pt>
                <c:pt idx="566">
                  <c:v>983</c:v>
                </c:pt>
                <c:pt idx="567">
                  <c:v>1048</c:v>
                </c:pt>
                <c:pt idx="568">
                  <c:v>1045</c:v>
                </c:pt>
                <c:pt idx="569">
                  <c:v>1948</c:v>
                </c:pt>
                <c:pt idx="570">
                  <c:v>1936</c:v>
                </c:pt>
                <c:pt idx="571">
                  <c:v>1015</c:v>
                </c:pt>
                <c:pt idx="572">
                  <c:v>1039</c:v>
                </c:pt>
                <c:pt idx="573">
                  <c:v>922</c:v>
                </c:pt>
                <c:pt idx="574">
                  <c:v>838</c:v>
                </c:pt>
                <c:pt idx="575">
                  <c:v>786</c:v>
                </c:pt>
                <c:pt idx="576">
                  <c:v>814</c:v>
                </c:pt>
                <c:pt idx="577">
                  <c:v>993</c:v>
                </c:pt>
                <c:pt idx="578">
                  <c:v>1152</c:v>
                </c:pt>
                <c:pt idx="579">
                  <c:v>972</c:v>
                </c:pt>
                <c:pt idx="580">
                  <c:v>727</c:v>
                </c:pt>
                <c:pt idx="581">
                  <c:v>642</c:v>
                </c:pt>
                <c:pt idx="582">
                  <c:v>711</c:v>
                </c:pt>
                <c:pt idx="583">
                  <c:v>756</c:v>
                </c:pt>
                <c:pt idx="584">
                  <c:v>847</c:v>
                </c:pt>
                <c:pt idx="585">
                  <c:v>901</c:v>
                </c:pt>
                <c:pt idx="586">
                  <c:v>809</c:v>
                </c:pt>
                <c:pt idx="587">
                  <c:v>677</c:v>
                </c:pt>
                <c:pt idx="588">
                  <c:v>610</c:v>
                </c:pt>
                <c:pt idx="589">
                  <c:v>598</c:v>
                </c:pt>
                <c:pt idx="590">
                  <c:v>579</c:v>
                </c:pt>
                <c:pt idx="591">
                  <c:v>764</c:v>
                </c:pt>
                <c:pt idx="592">
                  <c:v>902</c:v>
                </c:pt>
                <c:pt idx="593">
                  <c:v>906</c:v>
                </c:pt>
                <c:pt idx="594">
                  <c:v>716</c:v>
                </c:pt>
                <c:pt idx="595">
                  <c:v>633</c:v>
                </c:pt>
                <c:pt idx="596">
                  <c:v>632</c:v>
                </c:pt>
                <c:pt idx="597">
                  <c:v>688</c:v>
                </c:pt>
                <c:pt idx="598">
                  <c:v>888</c:v>
                </c:pt>
                <c:pt idx="599">
                  <c:v>1128</c:v>
                </c:pt>
                <c:pt idx="600">
                  <c:v>865</c:v>
                </c:pt>
                <c:pt idx="601">
                  <c:v>687</c:v>
                </c:pt>
                <c:pt idx="602">
                  <c:v>686</c:v>
                </c:pt>
                <c:pt idx="603">
                  <c:v>810</c:v>
                </c:pt>
                <c:pt idx="604">
                  <c:v>921</c:v>
                </c:pt>
                <c:pt idx="605">
                  <c:v>1057</c:v>
                </c:pt>
                <c:pt idx="606">
                  <c:v>1421</c:v>
                </c:pt>
                <c:pt idx="607">
                  <c:v>1256</c:v>
                </c:pt>
                <c:pt idx="608">
                  <c:v>2017</c:v>
                </c:pt>
                <c:pt idx="609">
                  <c:v>1149</c:v>
                </c:pt>
                <c:pt idx="610">
                  <c:v>1150</c:v>
                </c:pt>
                <c:pt idx="611">
                  <c:v>1016</c:v>
                </c:pt>
                <c:pt idx="612">
                  <c:v>1300</c:v>
                </c:pt>
                <c:pt idx="613">
                  <c:v>1586</c:v>
                </c:pt>
                <c:pt idx="614">
                  <c:v>1374</c:v>
                </c:pt>
                <c:pt idx="615">
                  <c:v>1080</c:v>
                </c:pt>
                <c:pt idx="616">
                  <c:v>1020</c:v>
                </c:pt>
                <c:pt idx="617">
                  <c:v>1077</c:v>
                </c:pt>
                <c:pt idx="618">
                  <c:v>1004</c:v>
                </c:pt>
                <c:pt idx="619">
                  <c:v>1245</c:v>
                </c:pt>
                <c:pt idx="620">
                  <c:v>1521</c:v>
                </c:pt>
                <c:pt idx="621">
                  <c:v>1142</c:v>
                </c:pt>
                <c:pt idx="622">
                  <c:v>970</c:v>
                </c:pt>
                <c:pt idx="623">
                  <c:v>936</c:v>
                </c:pt>
                <c:pt idx="624">
                  <c:v>925</c:v>
                </c:pt>
                <c:pt idx="625">
                  <c:v>873</c:v>
                </c:pt>
                <c:pt idx="626">
                  <c:v>1302</c:v>
                </c:pt>
                <c:pt idx="627">
                  <c:v>1545</c:v>
                </c:pt>
                <c:pt idx="628">
                  <c:v>1226</c:v>
                </c:pt>
                <c:pt idx="629">
                  <c:v>1054</c:v>
                </c:pt>
                <c:pt idx="630">
                  <c:v>926</c:v>
                </c:pt>
                <c:pt idx="631">
                  <c:v>1129</c:v>
                </c:pt>
                <c:pt idx="632">
                  <c:v>1027</c:v>
                </c:pt>
                <c:pt idx="633">
                  <c:v>1520</c:v>
                </c:pt>
                <c:pt idx="634">
                  <c:v>1634</c:v>
                </c:pt>
                <c:pt idx="635">
                  <c:v>1290</c:v>
                </c:pt>
                <c:pt idx="636">
                  <c:v>985</c:v>
                </c:pt>
                <c:pt idx="637">
                  <c:v>1010</c:v>
                </c:pt>
                <c:pt idx="638">
                  <c:v>1103</c:v>
                </c:pt>
                <c:pt idx="639">
                  <c:v>1004</c:v>
                </c:pt>
                <c:pt idx="640">
                  <c:v>1425</c:v>
                </c:pt>
                <c:pt idx="641">
                  <c:v>1750</c:v>
                </c:pt>
                <c:pt idx="642">
                  <c:v>1472</c:v>
                </c:pt>
                <c:pt idx="643">
                  <c:v>1054</c:v>
                </c:pt>
                <c:pt idx="644">
                  <c:v>1022</c:v>
                </c:pt>
                <c:pt idx="645">
                  <c:v>1242</c:v>
                </c:pt>
                <c:pt idx="646">
                  <c:v>1171</c:v>
                </c:pt>
                <c:pt idx="647">
                  <c:v>1631</c:v>
                </c:pt>
                <c:pt idx="648">
                  <c:v>2005</c:v>
                </c:pt>
                <c:pt idx="649">
                  <c:v>1622</c:v>
                </c:pt>
                <c:pt idx="650">
                  <c:v>2051</c:v>
                </c:pt>
                <c:pt idx="651">
                  <c:v>1238</c:v>
                </c:pt>
                <c:pt idx="652">
                  <c:v>1174</c:v>
                </c:pt>
                <c:pt idx="653">
                  <c:v>1274</c:v>
                </c:pt>
                <c:pt idx="654">
                  <c:v>1737</c:v>
                </c:pt>
                <c:pt idx="655">
                  <c:v>2131</c:v>
                </c:pt>
                <c:pt idx="656">
                  <c:v>1719</c:v>
                </c:pt>
                <c:pt idx="657">
                  <c:v>1322</c:v>
                </c:pt>
                <c:pt idx="658">
                  <c:v>1799</c:v>
                </c:pt>
                <c:pt idx="659">
                  <c:v>2125</c:v>
                </c:pt>
                <c:pt idx="660">
                  <c:v>2545</c:v>
                </c:pt>
                <c:pt idx="661">
                  <c:v>2788</c:v>
                </c:pt>
                <c:pt idx="662">
                  <c:v>3096</c:v>
                </c:pt>
                <c:pt idx="663">
                  <c:v>3026</c:v>
                </c:pt>
                <c:pt idx="664">
                  <c:v>2827</c:v>
                </c:pt>
                <c:pt idx="665">
                  <c:v>1881</c:v>
                </c:pt>
                <c:pt idx="666">
                  <c:v>2008</c:v>
                </c:pt>
                <c:pt idx="667">
                  <c:v>1807</c:v>
                </c:pt>
                <c:pt idx="668">
                  <c:v>2467</c:v>
                </c:pt>
                <c:pt idx="669">
                  <c:v>3123</c:v>
                </c:pt>
                <c:pt idx="670">
                  <c:v>2534</c:v>
                </c:pt>
                <c:pt idx="671">
                  <c:v>2609</c:v>
                </c:pt>
                <c:pt idx="672">
                  <c:v>2140</c:v>
                </c:pt>
                <c:pt idx="673">
                  <c:v>2079</c:v>
                </c:pt>
                <c:pt idx="674">
                  <c:v>2477</c:v>
                </c:pt>
                <c:pt idx="675">
                  <c:v>3328</c:v>
                </c:pt>
                <c:pt idx="676">
                  <c:v>4827</c:v>
                </c:pt>
                <c:pt idx="677">
                  <c:v>3208</c:v>
                </c:pt>
                <c:pt idx="678">
                  <c:v>2030</c:v>
                </c:pt>
                <c:pt idx="679">
                  <c:v>1966</c:v>
                </c:pt>
                <c:pt idx="680">
                  <c:v>1993</c:v>
                </c:pt>
                <c:pt idx="681">
                  <c:v>2138</c:v>
                </c:pt>
                <c:pt idx="682">
                  <c:v>3537</c:v>
                </c:pt>
                <c:pt idx="683">
                  <c:v>4943</c:v>
                </c:pt>
                <c:pt idx="684">
                  <c:v>3090</c:v>
                </c:pt>
                <c:pt idx="685">
                  <c:v>2099</c:v>
                </c:pt>
                <c:pt idx="686">
                  <c:v>1923</c:v>
                </c:pt>
                <c:pt idx="687">
                  <c:v>2062</c:v>
                </c:pt>
                <c:pt idx="688">
                  <c:v>2113</c:v>
                </c:pt>
                <c:pt idx="689">
                  <c:v>3581</c:v>
                </c:pt>
                <c:pt idx="690">
                  <c:v>4911</c:v>
                </c:pt>
                <c:pt idx="691">
                  <c:v>4485</c:v>
                </c:pt>
                <c:pt idx="692">
                  <c:v>2937</c:v>
                </c:pt>
                <c:pt idx="693">
                  <c:v>2160</c:v>
                </c:pt>
                <c:pt idx="694">
                  <c:v>2225</c:v>
                </c:pt>
                <c:pt idx="695">
                  <c:v>2099</c:v>
                </c:pt>
                <c:pt idx="696">
                  <c:v>3241</c:v>
                </c:pt>
                <c:pt idx="697">
                  <c:v>4478</c:v>
                </c:pt>
                <c:pt idx="698">
                  <c:v>3383</c:v>
                </c:pt>
                <c:pt idx="699">
                  <c:v>2104</c:v>
                </c:pt>
                <c:pt idx="700">
                  <c:v>2088</c:v>
                </c:pt>
                <c:pt idx="701">
                  <c:v>2127</c:v>
                </c:pt>
                <c:pt idx="702">
                  <c:v>3275</c:v>
                </c:pt>
                <c:pt idx="703">
                  <c:v>3853</c:v>
                </c:pt>
                <c:pt idx="704">
                  <c:v>5602</c:v>
                </c:pt>
                <c:pt idx="705">
                  <c:v>3766</c:v>
                </c:pt>
                <c:pt idx="706">
                  <c:v>3104</c:v>
                </c:pt>
                <c:pt idx="707">
                  <c:v>2712</c:v>
                </c:pt>
                <c:pt idx="708">
                  <c:v>2944</c:v>
                </c:pt>
                <c:pt idx="709">
                  <c:v>3244</c:v>
                </c:pt>
                <c:pt idx="710">
                  <c:v>5617</c:v>
                </c:pt>
                <c:pt idx="711">
                  <c:v>7652</c:v>
                </c:pt>
                <c:pt idx="712">
                  <c:v>5712</c:v>
                </c:pt>
                <c:pt idx="713">
                  <c:v>3104</c:v>
                </c:pt>
                <c:pt idx="714">
                  <c:v>3039</c:v>
                </c:pt>
                <c:pt idx="715">
                  <c:v>3325</c:v>
                </c:pt>
                <c:pt idx="716">
                  <c:v>3761</c:v>
                </c:pt>
                <c:pt idx="717">
                  <c:v>6216</c:v>
                </c:pt>
                <c:pt idx="718">
                  <c:v>9243</c:v>
                </c:pt>
                <c:pt idx="719">
                  <c:v>8197</c:v>
                </c:pt>
                <c:pt idx="720">
                  <c:v>5433</c:v>
                </c:pt>
                <c:pt idx="721">
                  <c:v>3663</c:v>
                </c:pt>
                <c:pt idx="722">
                  <c:v>3741</c:v>
                </c:pt>
                <c:pt idx="723">
                  <c:v>3772</c:v>
                </c:pt>
                <c:pt idx="724">
                  <c:v>5335</c:v>
                </c:pt>
                <c:pt idx="725">
                  <c:v>7227</c:v>
                </c:pt>
                <c:pt idx="726">
                  <c:v>4957</c:v>
                </c:pt>
                <c:pt idx="727">
                  <c:v>3014</c:v>
                </c:pt>
                <c:pt idx="728">
                  <c:v>3117</c:v>
                </c:pt>
                <c:pt idx="729">
                  <c:v>3228</c:v>
                </c:pt>
                <c:pt idx="730">
                  <c:v>3466</c:v>
                </c:pt>
                <c:pt idx="731">
                  <c:v>5377</c:v>
                </c:pt>
                <c:pt idx="732">
                  <c:v>7413</c:v>
                </c:pt>
                <c:pt idx="733">
                  <c:v>6141</c:v>
                </c:pt>
                <c:pt idx="734">
                  <c:v>3284</c:v>
                </c:pt>
                <c:pt idx="735">
                  <c:v>3573</c:v>
                </c:pt>
                <c:pt idx="736">
                  <c:v>4310</c:v>
                </c:pt>
                <c:pt idx="737">
                  <c:v>4222</c:v>
                </c:pt>
                <c:pt idx="738">
                  <c:v>7367</c:v>
                </c:pt>
                <c:pt idx="739">
                  <c:v>7672</c:v>
                </c:pt>
                <c:pt idx="740">
                  <c:v>4985</c:v>
                </c:pt>
                <c:pt idx="741">
                  <c:v>3690</c:v>
                </c:pt>
                <c:pt idx="742">
                  <c:v>3898</c:v>
                </c:pt>
                <c:pt idx="743">
                  <c:v>3795</c:v>
                </c:pt>
                <c:pt idx="744">
                  <c:v>4168</c:v>
                </c:pt>
                <c:pt idx="745">
                  <c:v>5996</c:v>
                </c:pt>
                <c:pt idx="746">
                  <c:v>8913</c:v>
                </c:pt>
                <c:pt idx="747">
                  <c:v>6493</c:v>
                </c:pt>
                <c:pt idx="748">
                  <c:v>3643</c:v>
                </c:pt>
                <c:pt idx="749">
                  <c:v>4503</c:v>
                </c:pt>
                <c:pt idx="750">
                  <c:v>4019</c:v>
                </c:pt>
                <c:pt idx="751">
                  <c:v>4183</c:v>
                </c:pt>
                <c:pt idx="752">
                  <c:v>6046</c:v>
                </c:pt>
                <c:pt idx="753">
                  <c:v>9881</c:v>
                </c:pt>
                <c:pt idx="754">
                  <c:v>6558</c:v>
                </c:pt>
                <c:pt idx="755">
                  <c:v>3742</c:v>
                </c:pt>
                <c:pt idx="756">
                  <c:v>4021</c:v>
                </c:pt>
                <c:pt idx="757">
                  <c:v>4568</c:v>
                </c:pt>
                <c:pt idx="758">
                  <c:v>4204</c:v>
                </c:pt>
                <c:pt idx="759">
                  <c:v>5667</c:v>
                </c:pt>
                <c:pt idx="760">
                  <c:v>7315</c:v>
                </c:pt>
                <c:pt idx="761">
                  <c:v>8312</c:v>
                </c:pt>
                <c:pt idx="762">
                  <c:v>5371</c:v>
                </c:pt>
                <c:pt idx="763">
                  <c:v>3568</c:v>
                </c:pt>
                <c:pt idx="764">
                  <c:v>3536</c:v>
                </c:pt>
                <c:pt idx="765">
                  <c:v>3784</c:v>
                </c:pt>
                <c:pt idx="766">
                  <c:v>5488</c:v>
                </c:pt>
                <c:pt idx="767">
                  <c:v>8488</c:v>
                </c:pt>
                <c:pt idx="768">
                  <c:v>6212</c:v>
                </c:pt>
                <c:pt idx="769">
                  <c:v>3895</c:v>
                </c:pt>
                <c:pt idx="770">
                  <c:v>4851</c:v>
                </c:pt>
                <c:pt idx="771">
                  <c:v>4887</c:v>
                </c:pt>
                <c:pt idx="772">
                  <c:v>5038</c:v>
                </c:pt>
                <c:pt idx="773">
                  <c:v>6189</c:v>
                </c:pt>
                <c:pt idx="774">
                  <c:v>8516</c:v>
                </c:pt>
                <c:pt idx="775">
                  <c:v>7490</c:v>
                </c:pt>
                <c:pt idx="776">
                  <c:v>3707</c:v>
                </c:pt>
                <c:pt idx="777">
                  <c:v>3879</c:v>
                </c:pt>
                <c:pt idx="778">
                  <c:v>4590</c:v>
                </c:pt>
                <c:pt idx="779">
                  <c:v>4387</c:v>
                </c:pt>
                <c:pt idx="780">
                  <c:v>6203</c:v>
                </c:pt>
                <c:pt idx="781">
                  <c:v>8959</c:v>
                </c:pt>
                <c:pt idx="782">
                  <c:v>6407</c:v>
                </c:pt>
                <c:pt idx="783">
                  <c:v>3666</c:v>
                </c:pt>
                <c:pt idx="784">
                  <c:v>3819</c:v>
                </c:pt>
                <c:pt idx="785">
                  <c:v>4003</c:v>
                </c:pt>
                <c:pt idx="786">
                  <c:v>4501</c:v>
                </c:pt>
                <c:pt idx="787">
                  <c:v>6375</c:v>
                </c:pt>
                <c:pt idx="788">
                  <c:v>9452</c:v>
                </c:pt>
                <c:pt idx="789">
                  <c:v>6668</c:v>
                </c:pt>
                <c:pt idx="790">
                  <c:v>4122</c:v>
                </c:pt>
                <c:pt idx="791">
                  <c:v>4007</c:v>
                </c:pt>
                <c:pt idx="792">
                  <c:v>3966</c:v>
                </c:pt>
                <c:pt idx="793">
                  <c:v>4402</c:v>
                </c:pt>
                <c:pt idx="794">
                  <c:v>5622</c:v>
                </c:pt>
                <c:pt idx="795">
                  <c:v>7720</c:v>
                </c:pt>
                <c:pt idx="796">
                  <c:v>6000</c:v>
                </c:pt>
                <c:pt idx="797">
                  <c:v>3582</c:v>
                </c:pt>
                <c:pt idx="798">
                  <c:v>3709</c:v>
                </c:pt>
                <c:pt idx="799">
                  <c:v>3865</c:v>
                </c:pt>
                <c:pt idx="800">
                  <c:v>4123</c:v>
                </c:pt>
                <c:pt idx="801">
                  <c:v>5666</c:v>
                </c:pt>
                <c:pt idx="802">
                  <c:v>8367</c:v>
                </c:pt>
                <c:pt idx="803">
                  <c:v>6206</c:v>
                </c:pt>
                <c:pt idx="804">
                  <c:v>3852</c:v>
                </c:pt>
              </c:numCache>
            </c:numRef>
          </c:val>
          <c:smooth val="0"/>
          <c:extLst>
            <c:ext xmlns:c16="http://schemas.microsoft.com/office/drawing/2014/chart" uri="{C3380CC4-5D6E-409C-BE32-E72D297353CC}">
              <c16:uniqueId val="{00000000-728A-4D5F-B3CE-5F93016FA58A}"/>
            </c:ext>
          </c:extLst>
        </c:ser>
        <c:dLbls>
          <c:showLegendKey val="0"/>
          <c:showVal val="0"/>
          <c:showCatName val="0"/>
          <c:showSerName val="0"/>
          <c:showPercent val="0"/>
          <c:showBubbleSize val="0"/>
        </c:dLbls>
        <c:marker val="1"/>
        <c:smooth val="0"/>
        <c:axId val="129386368"/>
        <c:axId val="129384288"/>
      </c:lineChart>
      <c:lineChart>
        <c:grouping val="standard"/>
        <c:varyColors val="0"/>
        <c:ser>
          <c:idx val="1"/>
          <c:order val="1"/>
          <c:tx>
            <c:strRef>
              <c:f>'Google Apple trend chart'!$E$5</c:f>
              <c:strCache>
                <c:ptCount val="1"/>
                <c:pt idx="0">
                  <c:v>AppleSearch_Brand_Imp</c:v>
                </c:pt>
              </c:strCache>
            </c:strRef>
          </c:tx>
          <c:spPr>
            <a:ln w="28575" cap="rnd">
              <a:solidFill>
                <a:schemeClr val="accent2"/>
              </a:solidFill>
              <a:round/>
            </a:ln>
            <a:effectLst/>
          </c:spPr>
          <c:marker>
            <c:symbol val="none"/>
          </c:marker>
          <c:cat>
            <c:numRef>
              <c:f>'Google Apple trend chart'!$A$6:$A$810</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'Google Apple trend chart'!$E$6:$E$810</c:f>
              <c:numCache>
                <c:formatCode>#,##0</c:formatCode>
                <c:ptCount val="80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0.13800000000000001</c:v>
                </c:pt>
                <c:pt idx="536">
                  <c:v>1.4610000000000001</c:v>
                </c:pt>
                <c:pt idx="537">
                  <c:v>1.2270000000000001</c:v>
                </c:pt>
                <c:pt idx="538">
                  <c:v>1.0489999999999999</c:v>
                </c:pt>
                <c:pt idx="539">
                  <c:v>1.012</c:v>
                </c:pt>
                <c:pt idx="540">
                  <c:v>1.2390000000000001</c:v>
                </c:pt>
                <c:pt idx="541">
                  <c:v>1.054</c:v>
                </c:pt>
                <c:pt idx="542">
                  <c:v>1.254</c:v>
                </c:pt>
                <c:pt idx="543">
                  <c:v>1.891</c:v>
                </c:pt>
                <c:pt idx="544">
                  <c:v>1.425</c:v>
                </c:pt>
                <c:pt idx="545">
                  <c:v>1.083</c:v>
                </c:pt>
                <c:pt idx="546">
                  <c:v>1.48</c:v>
                </c:pt>
                <c:pt idx="547">
                  <c:v>1.502</c:v>
                </c:pt>
                <c:pt idx="548">
                  <c:v>1.4730000000000001</c:v>
                </c:pt>
                <c:pt idx="549">
                  <c:v>1.98</c:v>
                </c:pt>
                <c:pt idx="550">
                  <c:v>2.3639999999999999</c:v>
                </c:pt>
                <c:pt idx="551">
                  <c:v>1.8979999999999999</c:v>
                </c:pt>
                <c:pt idx="552">
                  <c:v>1.4</c:v>
                </c:pt>
                <c:pt idx="553">
                  <c:v>1.391</c:v>
                </c:pt>
                <c:pt idx="554">
                  <c:v>1.335</c:v>
                </c:pt>
                <c:pt idx="555">
                  <c:v>1.2529999999999999</c:v>
                </c:pt>
                <c:pt idx="556">
                  <c:v>1.4359999999999999</c:v>
                </c:pt>
                <c:pt idx="557">
                  <c:v>1.6240000000000001</c:v>
                </c:pt>
                <c:pt idx="558">
                  <c:v>1.2270000000000001</c:v>
                </c:pt>
                <c:pt idx="559">
                  <c:v>1.111</c:v>
                </c:pt>
                <c:pt idx="560">
                  <c:v>1.012</c:v>
                </c:pt>
                <c:pt idx="561">
                  <c:v>1.143</c:v>
                </c:pt>
                <c:pt idx="562">
                  <c:v>1.4379999999999999</c:v>
                </c:pt>
                <c:pt idx="563">
                  <c:v>1.851</c:v>
                </c:pt>
                <c:pt idx="564">
                  <c:v>1.256</c:v>
                </c:pt>
                <c:pt idx="565">
                  <c:v>1.0429999999999999</c:v>
                </c:pt>
                <c:pt idx="566">
                  <c:v>0.96099999999999997</c:v>
                </c:pt>
                <c:pt idx="567">
                  <c:v>1.0029999999999999</c:v>
                </c:pt>
                <c:pt idx="568">
                  <c:v>1.0569999999999999</c:v>
                </c:pt>
                <c:pt idx="569">
                  <c:v>1.429</c:v>
                </c:pt>
                <c:pt idx="570">
                  <c:v>1.6419999999999999</c:v>
                </c:pt>
                <c:pt idx="571">
                  <c:v>0.99099999999999999</c:v>
                </c:pt>
                <c:pt idx="572">
                  <c:v>0.97699999999999998</c:v>
                </c:pt>
                <c:pt idx="573">
                  <c:v>0.91700000000000004</c:v>
                </c:pt>
                <c:pt idx="574">
                  <c:v>0.93</c:v>
                </c:pt>
                <c:pt idx="575">
                  <c:v>0.874</c:v>
                </c:pt>
                <c:pt idx="576">
                  <c:v>0.94299999999999995</c:v>
                </c:pt>
                <c:pt idx="577">
                  <c:v>0.94599999999999995</c:v>
                </c:pt>
                <c:pt idx="578">
                  <c:v>1.0580000000000001</c:v>
                </c:pt>
                <c:pt idx="579">
                  <c:v>0.91600000000000004</c:v>
                </c:pt>
                <c:pt idx="580">
                  <c:v>0.877</c:v>
                </c:pt>
                <c:pt idx="581">
                  <c:v>0.84499999999999997</c:v>
                </c:pt>
                <c:pt idx="582">
                  <c:v>0.90600000000000003</c:v>
                </c:pt>
                <c:pt idx="583">
                  <c:v>0.89700000000000002</c:v>
                </c:pt>
                <c:pt idx="584">
                  <c:v>1.1459999999999999</c:v>
                </c:pt>
                <c:pt idx="585">
                  <c:v>1.365</c:v>
                </c:pt>
                <c:pt idx="586">
                  <c:v>1.246</c:v>
                </c:pt>
                <c:pt idx="587">
                  <c:v>1.0269999999999999</c:v>
                </c:pt>
                <c:pt idx="588">
                  <c:v>1.165</c:v>
                </c:pt>
                <c:pt idx="589">
                  <c:v>1.071</c:v>
                </c:pt>
                <c:pt idx="590">
                  <c:v>1.0329999999999999</c:v>
                </c:pt>
                <c:pt idx="591">
                  <c:v>1.153</c:v>
                </c:pt>
                <c:pt idx="592">
                  <c:v>1.23</c:v>
                </c:pt>
                <c:pt idx="593">
                  <c:v>1.1279999999999999</c:v>
                </c:pt>
                <c:pt idx="594">
                  <c:v>1.0309999999999999</c:v>
                </c:pt>
                <c:pt idx="595">
                  <c:v>1.046</c:v>
                </c:pt>
                <c:pt idx="596">
                  <c:v>1.056</c:v>
                </c:pt>
                <c:pt idx="597">
                  <c:v>1.0880000000000001</c:v>
                </c:pt>
                <c:pt idx="598">
                  <c:v>1.2889999999999999</c:v>
                </c:pt>
                <c:pt idx="599">
                  <c:v>1.462</c:v>
                </c:pt>
                <c:pt idx="600">
                  <c:v>1.2190000000000001</c:v>
                </c:pt>
                <c:pt idx="601">
                  <c:v>1.137</c:v>
                </c:pt>
                <c:pt idx="602">
                  <c:v>1.24</c:v>
                </c:pt>
                <c:pt idx="603">
                  <c:v>1.105</c:v>
                </c:pt>
                <c:pt idx="604">
                  <c:v>1.131</c:v>
                </c:pt>
                <c:pt idx="605">
                  <c:v>1.0980000000000001</c:v>
                </c:pt>
                <c:pt idx="606">
                  <c:v>1.3779999999999999</c:v>
                </c:pt>
                <c:pt idx="607">
                  <c:v>1.1439999999999999</c:v>
                </c:pt>
                <c:pt idx="608">
                  <c:v>1.476</c:v>
                </c:pt>
                <c:pt idx="609">
                  <c:v>1.1819999999999999</c:v>
                </c:pt>
                <c:pt idx="610">
                  <c:v>1.085</c:v>
                </c:pt>
                <c:pt idx="611">
                  <c:v>1.2410000000000001</c:v>
                </c:pt>
                <c:pt idx="612">
                  <c:v>1.399</c:v>
                </c:pt>
                <c:pt idx="613">
                  <c:v>1.35</c:v>
                </c:pt>
                <c:pt idx="614">
                  <c:v>1.296</c:v>
                </c:pt>
                <c:pt idx="615">
                  <c:v>1.125</c:v>
                </c:pt>
                <c:pt idx="616">
                  <c:v>1.121</c:v>
                </c:pt>
                <c:pt idx="617">
                  <c:v>1.153</c:v>
                </c:pt>
                <c:pt idx="618">
                  <c:v>1.0009999999999999</c:v>
                </c:pt>
                <c:pt idx="619">
                  <c:v>1.2090000000000001</c:v>
                </c:pt>
                <c:pt idx="620">
                  <c:v>1.4179999999999999</c:v>
                </c:pt>
                <c:pt idx="621">
                  <c:v>1.1200000000000001</c:v>
                </c:pt>
                <c:pt idx="622">
                  <c:v>1.0669999999999999</c:v>
                </c:pt>
                <c:pt idx="623">
                  <c:v>1.0620000000000001</c:v>
                </c:pt>
                <c:pt idx="624">
                  <c:v>1</c:v>
                </c:pt>
                <c:pt idx="625">
                  <c:v>1.0129999999999999</c:v>
                </c:pt>
                <c:pt idx="626">
                  <c:v>1.321</c:v>
                </c:pt>
                <c:pt idx="627">
                  <c:v>1.4770000000000001</c:v>
                </c:pt>
                <c:pt idx="628">
                  <c:v>1.08</c:v>
                </c:pt>
                <c:pt idx="629">
                  <c:v>0.94699999999999995</c:v>
                </c:pt>
                <c:pt idx="630">
                  <c:v>1.1240000000000001</c:v>
                </c:pt>
                <c:pt idx="631">
                  <c:v>0.95799999999999996</c:v>
                </c:pt>
                <c:pt idx="632">
                  <c:v>0.89600000000000002</c:v>
                </c:pt>
                <c:pt idx="633">
                  <c:v>1.2969999999999999</c:v>
                </c:pt>
                <c:pt idx="634">
                  <c:v>1.478</c:v>
                </c:pt>
                <c:pt idx="635">
                  <c:v>1.159</c:v>
                </c:pt>
                <c:pt idx="636">
                  <c:v>1.0569999999999999</c:v>
                </c:pt>
                <c:pt idx="637">
                  <c:v>1.1499999999999999</c:v>
                </c:pt>
                <c:pt idx="638">
                  <c:v>1.3819999999999999</c:v>
                </c:pt>
                <c:pt idx="639">
                  <c:v>1.302</c:v>
                </c:pt>
                <c:pt idx="640">
                  <c:v>1.54</c:v>
                </c:pt>
                <c:pt idx="641">
                  <c:v>1.643</c:v>
                </c:pt>
                <c:pt idx="642">
                  <c:v>1.4390000000000001</c:v>
                </c:pt>
                <c:pt idx="643">
                  <c:v>1.046</c:v>
                </c:pt>
                <c:pt idx="644">
                  <c:v>0.95299999999999996</c:v>
                </c:pt>
                <c:pt idx="645">
                  <c:v>0.72599999999999998</c:v>
                </c:pt>
                <c:pt idx="646">
                  <c:v>0.77600000000000002</c:v>
                </c:pt>
                <c:pt idx="647">
                  <c:v>0.88900000000000001</c:v>
                </c:pt>
                <c:pt idx="648">
                  <c:v>1.3480000000000001</c:v>
                </c:pt>
                <c:pt idx="649">
                  <c:v>1.0609999999999999</c:v>
                </c:pt>
                <c:pt idx="650">
                  <c:v>2.496</c:v>
                </c:pt>
                <c:pt idx="651">
                  <c:v>1.0609999999999999</c:v>
                </c:pt>
                <c:pt idx="652">
                  <c:v>1.024</c:v>
                </c:pt>
                <c:pt idx="653">
                  <c:v>1.1060000000000001</c:v>
                </c:pt>
                <c:pt idx="654">
                  <c:v>1.1559999999999999</c:v>
                </c:pt>
                <c:pt idx="655">
                  <c:v>1.3460000000000001</c:v>
                </c:pt>
                <c:pt idx="656">
                  <c:v>1.07</c:v>
                </c:pt>
                <c:pt idx="657">
                  <c:v>0.83399999999999996</c:v>
                </c:pt>
                <c:pt idx="658">
                  <c:v>0.84299999999999997</c:v>
                </c:pt>
                <c:pt idx="659">
                  <c:v>1.1850000000000001</c:v>
                </c:pt>
                <c:pt idx="660">
                  <c:v>1.5980000000000001</c:v>
                </c:pt>
                <c:pt idx="661">
                  <c:v>2.0209999999999999</c:v>
                </c:pt>
                <c:pt idx="662">
                  <c:v>1.96</c:v>
                </c:pt>
                <c:pt idx="663">
                  <c:v>1.86</c:v>
                </c:pt>
                <c:pt idx="664">
                  <c:v>1.7</c:v>
                </c:pt>
                <c:pt idx="665">
                  <c:v>1.321</c:v>
                </c:pt>
                <c:pt idx="666">
                  <c:v>1.32</c:v>
                </c:pt>
                <c:pt idx="667">
                  <c:v>1.3</c:v>
                </c:pt>
                <c:pt idx="668">
                  <c:v>1.534</c:v>
                </c:pt>
                <c:pt idx="669">
                  <c:v>1.92</c:v>
                </c:pt>
                <c:pt idx="670">
                  <c:v>1.7130000000000001</c:v>
                </c:pt>
                <c:pt idx="671">
                  <c:v>1.7370000000000001</c:v>
                </c:pt>
                <c:pt idx="672">
                  <c:v>1.4970000000000001</c:v>
                </c:pt>
                <c:pt idx="673">
                  <c:v>1.518</c:v>
                </c:pt>
                <c:pt idx="674">
                  <c:v>1.732</c:v>
                </c:pt>
                <c:pt idx="675">
                  <c:v>2.2029999999999998</c:v>
                </c:pt>
                <c:pt idx="676">
                  <c:v>2.9609999999999999</c:v>
                </c:pt>
                <c:pt idx="677">
                  <c:v>1.8320000000000001</c:v>
                </c:pt>
                <c:pt idx="678">
                  <c:v>1.5640000000000001</c:v>
                </c:pt>
                <c:pt idx="679">
                  <c:v>1.351</c:v>
                </c:pt>
                <c:pt idx="680">
                  <c:v>1.335</c:v>
                </c:pt>
                <c:pt idx="681">
                  <c:v>1.593</c:v>
                </c:pt>
                <c:pt idx="682">
                  <c:v>2.173</c:v>
                </c:pt>
                <c:pt idx="683">
                  <c:v>2.6619999999999999</c:v>
                </c:pt>
                <c:pt idx="684">
                  <c:v>1.7030000000000001</c:v>
                </c:pt>
                <c:pt idx="685">
                  <c:v>1.4279999999999999</c:v>
                </c:pt>
                <c:pt idx="686">
                  <c:v>1.0489999999999999</c:v>
                </c:pt>
                <c:pt idx="687">
                  <c:v>0.80600000000000005</c:v>
                </c:pt>
                <c:pt idx="688">
                  <c:v>0.81799999999999995</c:v>
                </c:pt>
                <c:pt idx="689">
                  <c:v>1.026</c:v>
                </c:pt>
                <c:pt idx="690">
                  <c:v>1.625</c:v>
                </c:pt>
                <c:pt idx="691">
                  <c:v>1.6060000000000001</c:v>
                </c:pt>
                <c:pt idx="692">
                  <c:v>0.95699999999999996</c:v>
                </c:pt>
                <c:pt idx="693">
                  <c:v>0.97899999999999998</c:v>
                </c:pt>
                <c:pt idx="694">
                  <c:v>1.462</c:v>
                </c:pt>
                <c:pt idx="695">
                  <c:v>1.46</c:v>
                </c:pt>
                <c:pt idx="696">
                  <c:v>1.919</c:v>
                </c:pt>
                <c:pt idx="697">
                  <c:v>2.488</c:v>
                </c:pt>
                <c:pt idx="698">
                  <c:v>1.8480000000000001</c:v>
                </c:pt>
                <c:pt idx="699">
                  <c:v>1.3380000000000001</c:v>
                </c:pt>
                <c:pt idx="700">
                  <c:v>1.383</c:v>
                </c:pt>
                <c:pt idx="701">
                  <c:v>1.4470000000000001</c:v>
                </c:pt>
                <c:pt idx="702">
                  <c:v>2.3050000000000002</c:v>
                </c:pt>
                <c:pt idx="703">
                  <c:v>2.4039999999999999</c:v>
                </c:pt>
                <c:pt idx="704">
                  <c:v>3.1110000000000002</c:v>
                </c:pt>
                <c:pt idx="705">
                  <c:v>2.069</c:v>
                </c:pt>
                <c:pt idx="706">
                  <c:v>2.145</c:v>
                </c:pt>
                <c:pt idx="707">
                  <c:v>1.879</c:v>
                </c:pt>
                <c:pt idx="708">
                  <c:v>1.8520000000000001</c:v>
                </c:pt>
                <c:pt idx="709">
                  <c:v>2.101</c:v>
                </c:pt>
                <c:pt idx="710">
                  <c:v>3.0550000000000002</c:v>
                </c:pt>
                <c:pt idx="711">
                  <c:v>2.665</c:v>
                </c:pt>
                <c:pt idx="712">
                  <c:v>1.1220000000000001</c:v>
                </c:pt>
                <c:pt idx="713">
                  <c:v>1.6759999999999999</c:v>
                </c:pt>
                <c:pt idx="714">
                  <c:v>1.7350000000000001</c:v>
                </c:pt>
                <c:pt idx="715">
                  <c:v>1.9019999999999999</c:v>
                </c:pt>
                <c:pt idx="716">
                  <c:v>1.946</c:v>
                </c:pt>
                <c:pt idx="717">
                  <c:v>2.2789999999999999</c:v>
                </c:pt>
                <c:pt idx="718">
                  <c:v>2.3969999999999998</c:v>
                </c:pt>
                <c:pt idx="719">
                  <c:v>1.407</c:v>
                </c:pt>
                <c:pt idx="720">
                  <c:v>1.792</c:v>
                </c:pt>
                <c:pt idx="721">
                  <c:v>2.133</c:v>
                </c:pt>
                <c:pt idx="722">
                  <c:v>2.0920000000000001</c:v>
                </c:pt>
                <c:pt idx="723">
                  <c:v>2.1259999999999999</c:v>
                </c:pt>
                <c:pt idx="724">
                  <c:v>2.6059999999999999</c:v>
                </c:pt>
                <c:pt idx="725">
                  <c:v>2.4159999999999999</c:v>
                </c:pt>
                <c:pt idx="726">
                  <c:v>1.252</c:v>
                </c:pt>
                <c:pt idx="727">
                  <c:v>1.843</c:v>
                </c:pt>
                <c:pt idx="728">
                  <c:v>1.871</c:v>
                </c:pt>
                <c:pt idx="729">
                  <c:v>1.97</c:v>
                </c:pt>
                <c:pt idx="730">
                  <c:v>1.3779999999999999</c:v>
                </c:pt>
                <c:pt idx="731">
                  <c:v>1.5309999999999999</c:v>
                </c:pt>
                <c:pt idx="732">
                  <c:v>2.528</c:v>
                </c:pt>
                <c:pt idx="733">
                  <c:v>2.3159999999999998</c:v>
                </c:pt>
                <c:pt idx="734">
                  <c:v>2.4460000000000002</c:v>
                </c:pt>
                <c:pt idx="735">
                  <c:v>2.1480000000000001</c:v>
                </c:pt>
                <c:pt idx="736">
                  <c:v>2.7429999999999999</c:v>
                </c:pt>
                <c:pt idx="737">
                  <c:v>2.6240000000000001</c:v>
                </c:pt>
                <c:pt idx="738">
                  <c:v>3.0219999999999998</c:v>
                </c:pt>
                <c:pt idx="739">
                  <c:v>2.2989999999999999</c:v>
                </c:pt>
                <c:pt idx="740">
                  <c:v>1.754</c:v>
                </c:pt>
                <c:pt idx="741">
                  <c:v>2.351</c:v>
                </c:pt>
                <c:pt idx="742">
                  <c:v>2.2679999999999998</c:v>
                </c:pt>
                <c:pt idx="743">
                  <c:v>2.1139999999999999</c:v>
                </c:pt>
                <c:pt idx="744">
                  <c:v>2.2789999999999999</c:v>
                </c:pt>
                <c:pt idx="745">
                  <c:v>2.4740000000000002</c:v>
                </c:pt>
                <c:pt idx="746">
                  <c:v>2.2080000000000002</c:v>
                </c:pt>
                <c:pt idx="747">
                  <c:v>1.4019999999999999</c:v>
                </c:pt>
                <c:pt idx="748">
                  <c:v>2.0070000000000001</c:v>
                </c:pt>
                <c:pt idx="749">
                  <c:v>2.6509999999999998</c:v>
                </c:pt>
                <c:pt idx="750">
                  <c:v>2.1909999999999998</c:v>
                </c:pt>
                <c:pt idx="751">
                  <c:v>0.69099999999999995</c:v>
                </c:pt>
                <c:pt idx="752">
                  <c:v>3.4409999999999998</c:v>
                </c:pt>
                <c:pt idx="753">
                  <c:v>4.9550000000000001</c:v>
                </c:pt>
                <c:pt idx="754">
                  <c:v>2.8530000000000002</c:v>
                </c:pt>
                <c:pt idx="755">
                  <c:v>2.6030000000000002</c:v>
                </c:pt>
                <c:pt idx="756">
                  <c:v>2.887</c:v>
                </c:pt>
                <c:pt idx="757">
                  <c:v>2.9750000000000001</c:v>
                </c:pt>
                <c:pt idx="758">
                  <c:v>2.6509999999999998</c:v>
                </c:pt>
                <c:pt idx="759">
                  <c:v>3.335</c:v>
                </c:pt>
                <c:pt idx="760">
                  <c:v>3.9990000000000001</c:v>
                </c:pt>
                <c:pt idx="761">
                  <c:v>5.5910000000000002</c:v>
                </c:pt>
                <c:pt idx="762">
                  <c:v>1.885</c:v>
                </c:pt>
                <c:pt idx="763">
                  <c:v>2.3530000000000002</c:v>
                </c:pt>
                <c:pt idx="764">
                  <c:v>2.3290000000000002</c:v>
                </c:pt>
                <c:pt idx="765">
                  <c:v>2.3439999999999999</c:v>
                </c:pt>
                <c:pt idx="766">
                  <c:v>3.327</c:v>
                </c:pt>
                <c:pt idx="767">
                  <c:v>4.7320000000000002</c:v>
                </c:pt>
                <c:pt idx="768">
                  <c:v>3.3650000000000002</c:v>
                </c:pt>
                <c:pt idx="769">
                  <c:v>2.72</c:v>
                </c:pt>
                <c:pt idx="770">
                  <c:v>3.3559999999999999</c:v>
                </c:pt>
                <c:pt idx="771">
                  <c:v>2.9239999999999999</c:v>
                </c:pt>
                <c:pt idx="772">
                  <c:v>5.29</c:v>
                </c:pt>
                <c:pt idx="773">
                  <c:v>9.609</c:v>
                </c:pt>
                <c:pt idx="774">
                  <c:v>8.7460000000000004</c:v>
                </c:pt>
                <c:pt idx="775">
                  <c:v>7.3019999999999996</c:v>
                </c:pt>
                <c:pt idx="776">
                  <c:v>8.9860000000000007</c:v>
                </c:pt>
                <c:pt idx="777">
                  <c:v>8.0220000000000002</c:v>
                </c:pt>
                <c:pt idx="778">
                  <c:v>9.9600000000000009</c:v>
                </c:pt>
                <c:pt idx="779">
                  <c:v>9.5679999999999996</c:v>
                </c:pt>
                <c:pt idx="780">
                  <c:v>9.3940000000000001</c:v>
                </c:pt>
                <c:pt idx="781">
                  <c:v>9.3230000000000004</c:v>
                </c:pt>
                <c:pt idx="782">
                  <c:v>5.98</c:v>
                </c:pt>
                <c:pt idx="783">
                  <c:v>8.93</c:v>
                </c:pt>
                <c:pt idx="784">
                  <c:v>8.6669999999999998</c:v>
                </c:pt>
                <c:pt idx="785">
                  <c:v>8.4870000000000001</c:v>
                </c:pt>
                <c:pt idx="786">
                  <c:v>6.641</c:v>
                </c:pt>
                <c:pt idx="787">
                  <c:v>6.633</c:v>
                </c:pt>
                <c:pt idx="788">
                  <c:v>7.1859999999999999</c:v>
                </c:pt>
                <c:pt idx="789">
                  <c:v>4.4400000000000004</c:v>
                </c:pt>
                <c:pt idx="790">
                  <c:v>6.1529999999999996</c:v>
                </c:pt>
                <c:pt idx="791">
                  <c:v>6.8259999999999996</c:v>
                </c:pt>
                <c:pt idx="792">
                  <c:v>7.7240000000000002</c:v>
                </c:pt>
                <c:pt idx="793">
                  <c:v>6.2590000000000003</c:v>
                </c:pt>
                <c:pt idx="794">
                  <c:v>5.8620000000000001</c:v>
                </c:pt>
                <c:pt idx="795">
                  <c:v>4.7</c:v>
                </c:pt>
                <c:pt idx="796">
                  <c:v>3.3780000000000001</c:v>
                </c:pt>
                <c:pt idx="797">
                  <c:v>5.5620000000000003</c:v>
                </c:pt>
                <c:pt idx="798">
                  <c:v>5.8879999999999999</c:v>
                </c:pt>
                <c:pt idx="799">
                  <c:v>5.173</c:v>
                </c:pt>
                <c:pt idx="800">
                  <c:v>4.4710000000000001</c:v>
                </c:pt>
                <c:pt idx="801">
                  <c:v>3.6890000000000001</c:v>
                </c:pt>
                <c:pt idx="802">
                  <c:v>2.8639999999999999</c:v>
                </c:pt>
                <c:pt idx="803">
                  <c:v>2.2869999999999999</c:v>
                </c:pt>
                <c:pt idx="804">
                  <c:v>5.3040000000000003</c:v>
                </c:pt>
              </c:numCache>
            </c:numRef>
          </c:val>
          <c:smooth val="0"/>
          <c:extLst>
            <c:ext xmlns:c16="http://schemas.microsoft.com/office/drawing/2014/chart" uri="{C3380CC4-5D6E-409C-BE32-E72D297353CC}">
              <c16:uniqueId val="{00000001-728A-4D5F-B3CE-5F93016FA58A}"/>
            </c:ext>
          </c:extLst>
        </c:ser>
        <c:dLbls>
          <c:showLegendKey val="0"/>
          <c:showVal val="0"/>
          <c:showCatName val="0"/>
          <c:showSerName val="0"/>
          <c:showPercent val="0"/>
          <c:showBubbleSize val="0"/>
        </c:dLbls>
        <c:marker val="1"/>
        <c:smooth val="0"/>
        <c:axId val="1194870528"/>
        <c:axId val="1194873856"/>
      </c:lineChart>
      <c:dateAx>
        <c:axId val="1293863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4288"/>
        <c:crosses val="autoZero"/>
        <c:auto val="1"/>
        <c:lblOffset val="100"/>
        <c:baseTimeUnit val="days"/>
      </c:dateAx>
      <c:valAx>
        <c:axId val="129384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6368"/>
        <c:crosses val="autoZero"/>
        <c:crossBetween val="between"/>
      </c:valAx>
      <c:valAx>
        <c:axId val="119487385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70528"/>
        <c:crosses val="max"/>
        <c:crossBetween val="between"/>
      </c:valAx>
      <c:dateAx>
        <c:axId val="1194870528"/>
        <c:scaling>
          <c:orientation val="minMax"/>
        </c:scaling>
        <c:delete val="1"/>
        <c:axPos val="b"/>
        <c:numFmt formatCode="m/d/yyyy" sourceLinked="1"/>
        <c:majorTickMark val="out"/>
        <c:minorTickMark val="none"/>
        <c:tickLblPos val="nextTo"/>
        <c:crossAx val="1194873856"/>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baseline="0">
                <a:effectLst/>
              </a:rPr>
              <a:t>Apple Search Non Brand</a:t>
            </a:r>
            <a:endParaRPr lang="en-IN"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'Google Apple trend chart'!$B$5</c:f>
              <c:strCache>
                <c:ptCount val="1"/>
                <c:pt idx="0">
                  <c:v>Activated_user_count</c:v>
                </c:pt>
              </c:strCache>
            </c:strRef>
          </c:tx>
          <c:spPr>
            <a:ln w="28575" cap="rnd">
              <a:solidFill>
                <a:schemeClr val="accent1"/>
              </a:solidFill>
              <a:round/>
            </a:ln>
            <a:effectLst/>
          </c:spPr>
          <c:marker>
            <c:symbol val="none"/>
          </c:marker>
          <c:cat>
            <c:numRef>
              <c:f>'Google Apple trend chart'!$A$6:$A$810</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'Google Apple trend chart'!$B$6:$B$810</c:f>
              <c:numCache>
                <c:formatCode>#,##0</c:formatCode>
                <c:ptCount val="805"/>
                <c:pt idx="0">
                  <c:v>942</c:v>
                </c:pt>
                <c:pt idx="1">
                  <c:v>2346</c:v>
                </c:pt>
                <c:pt idx="2">
                  <c:v>2918</c:v>
                </c:pt>
                <c:pt idx="3">
                  <c:v>4192</c:v>
                </c:pt>
                <c:pt idx="4">
                  <c:v>5102</c:v>
                </c:pt>
                <c:pt idx="5">
                  <c:v>3205</c:v>
                </c:pt>
                <c:pt idx="6">
                  <c:v>2298</c:v>
                </c:pt>
                <c:pt idx="7">
                  <c:v>2569</c:v>
                </c:pt>
                <c:pt idx="8">
                  <c:v>2562</c:v>
                </c:pt>
                <c:pt idx="9">
                  <c:v>2652</c:v>
                </c:pt>
                <c:pt idx="10">
                  <c:v>3236</c:v>
                </c:pt>
                <c:pt idx="11">
                  <c:v>3836</c:v>
                </c:pt>
                <c:pt idx="12">
                  <c:v>2942</c:v>
                </c:pt>
                <c:pt idx="13">
                  <c:v>1819</c:v>
                </c:pt>
                <c:pt idx="14">
                  <c:v>2052</c:v>
                </c:pt>
                <c:pt idx="15">
                  <c:v>2169</c:v>
                </c:pt>
                <c:pt idx="16">
                  <c:v>2356</c:v>
                </c:pt>
                <c:pt idx="17">
                  <c:v>2863</c:v>
                </c:pt>
                <c:pt idx="18">
                  <c:v>3937</c:v>
                </c:pt>
                <c:pt idx="19">
                  <c:v>2927</c:v>
                </c:pt>
                <c:pt idx="20">
                  <c:v>1543</c:v>
                </c:pt>
                <c:pt idx="21">
                  <c:v>1451</c:v>
                </c:pt>
                <c:pt idx="22">
                  <c:v>1506</c:v>
                </c:pt>
                <c:pt idx="23">
                  <c:v>1840</c:v>
                </c:pt>
                <c:pt idx="24">
                  <c:v>2534</c:v>
                </c:pt>
                <c:pt idx="25">
                  <c:v>3548</c:v>
                </c:pt>
                <c:pt idx="26">
                  <c:v>2819</c:v>
                </c:pt>
                <c:pt idx="27">
                  <c:v>1941</c:v>
                </c:pt>
                <c:pt idx="28">
                  <c:v>2043</c:v>
                </c:pt>
                <c:pt idx="29">
                  <c:v>2090</c:v>
                </c:pt>
                <c:pt idx="30">
                  <c:v>2176</c:v>
                </c:pt>
                <c:pt idx="31">
                  <c:v>2899</c:v>
                </c:pt>
                <c:pt idx="32">
                  <c:v>4059</c:v>
                </c:pt>
                <c:pt idx="33">
                  <c:v>3339</c:v>
                </c:pt>
                <c:pt idx="34">
                  <c:v>2212</c:v>
                </c:pt>
                <c:pt idx="35">
                  <c:v>2353</c:v>
                </c:pt>
                <c:pt idx="36">
                  <c:v>2464</c:v>
                </c:pt>
                <c:pt idx="37">
                  <c:v>2453</c:v>
                </c:pt>
                <c:pt idx="38">
                  <c:v>3680</c:v>
                </c:pt>
                <c:pt idx="39">
                  <c:v>4883</c:v>
                </c:pt>
                <c:pt idx="40">
                  <c:v>3858</c:v>
                </c:pt>
                <c:pt idx="41">
                  <c:v>2468</c:v>
                </c:pt>
                <c:pt idx="42">
                  <c:v>2766</c:v>
                </c:pt>
                <c:pt idx="43">
                  <c:v>2987</c:v>
                </c:pt>
                <c:pt idx="44">
                  <c:v>3953</c:v>
                </c:pt>
                <c:pt idx="45">
                  <c:v>3977</c:v>
                </c:pt>
                <c:pt idx="46">
                  <c:v>5753</c:v>
                </c:pt>
                <c:pt idx="47">
                  <c:v>4466</c:v>
                </c:pt>
                <c:pt idx="48">
                  <c:v>2781</c:v>
                </c:pt>
                <c:pt idx="49">
                  <c:v>3240</c:v>
                </c:pt>
                <c:pt idx="50">
                  <c:v>3385</c:v>
                </c:pt>
                <c:pt idx="51">
                  <c:v>3588</c:v>
                </c:pt>
                <c:pt idx="52">
                  <c:v>4691</c:v>
                </c:pt>
                <c:pt idx="53">
                  <c:v>6176</c:v>
                </c:pt>
                <c:pt idx="54">
                  <c:v>4800</c:v>
                </c:pt>
                <c:pt idx="55">
                  <c:v>3252</c:v>
                </c:pt>
                <c:pt idx="56">
                  <c:v>3446</c:v>
                </c:pt>
                <c:pt idx="57">
                  <c:v>3678</c:v>
                </c:pt>
                <c:pt idx="58">
                  <c:v>4169</c:v>
                </c:pt>
                <c:pt idx="59">
                  <c:v>5795</c:v>
                </c:pt>
                <c:pt idx="60">
                  <c:v>7266</c:v>
                </c:pt>
                <c:pt idx="61">
                  <c:v>6022</c:v>
                </c:pt>
                <c:pt idx="62">
                  <c:v>3460</c:v>
                </c:pt>
                <c:pt idx="63">
                  <c:v>3369</c:v>
                </c:pt>
                <c:pt idx="64">
                  <c:v>3910</c:v>
                </c:pt>
                <c:pt idx="65">
                  <c:v>4264</c:v>
                </c:pt>
                <c:pt idx="66">
                  <c:v>5758</c:v>
                </c:pt>
                <c:pt idx="67">
                  <c:v>7342</c:v>
                </c:pt>
                <c:pt idx="68">
                  <c:v>5839</c:v>
                </c:pt>
                <c:pt idx="69">
                  <c:v>3338</c:v>
                </c:pt>
                <c:pt idx="70">
                  <c:v>3531</c:v>
                </c:pt>
                <c:pt idx="71">
                  <c:v>3775</c:v>
                </c:pt>
                <c:pt idx="72">
                  <c:v>4200</c:v>
                </c:pt>
                <c:pt idx="73">
                  <c:v>5628</c:v>
                </c:pt>
                <c:pt idx="74">
                  <c:v>7642</c:v>
                </c:pt>
                <c:pt idx="75">
                  <c:v>7307</c:v>
                </c:pt>
                <c:pt idx="76">
                  <c:v>5433</c:v>
                </c:pt>
                <c:pt idx="77">
                  <c:v>3800</c:v>
                </c:pt>
                <c:pt idx="78">
                  <c:v>3911</c:v>
                </c:pt>
                <c:pt idx="79">
                  <c:v>4463</c:v>
                </c:pt>
                <c:pt idx="80">
                  <c:v>6621</c:v>
                </c:pt>
                <c:pt idx="81">
                  <c:v>9401</c:v>
                </c:pt>
                <c:pt idx="82">
                  <c:v>7122</c:v>
                </c:pt>
                <c:pt idx="83">
                  <c:v>4245</c:v>
                </c:pt>
                <c:pt idx="84">
                  <c:v>4356</c:v>
                </c:pt>
                <c:pt idx="85">
                  <c:v>4652</c:v>
                </c:pt>
                <c:pt idx="86">
                  <c:v>4902</c:v>
                </c:pt>
                <c:pt idx="87">
                  <c:v>6580</c:v>
                </c:pt>
                <c:pt idx="88">
                  <c:v>10013</c:v>
                </c:pt>
                <c:pt idx="89">
                  <c:v>7258</c:v>
                </c:pt>
                <c:pt idx="90">
                  <c:v>4085</c:v>
                </c:pt>
                <c:pt idx="91">
                  <c:v>4078</c:v>
                </c:pt>
                <c:pt idx="92">
                  <c:v>4505</c:v>
                </c:pt>
                <c:pt idx="93">
                  <c:v>5258</c:v>
                </c:pt>
                <c:pt idx="94">
                  <c:v>7673</c:v>
                </c:pt>
                <c:pt idx="95">
                  <c:v>10875</c:v>
                </c:pt>
                <c:pt idx="96">
                  <c:v>8192</c:v>
                </c:pt>
                <c:pt idx="97">
                  <c:v>4354</c:v>
                </c:pt>
                <c:pt idx="98">
                  <c:v>4435</c:v>
                </c:pt>
                <c:pt idx="99">
                  <c:v>4569</c:v>
                </c:pt>
                <c:pt idx="100">
                  <c:v>4997</c:v>
                </c:pt>
                <c:pt idx="101">
                  <c:v>6960</c:v>
                </c:pt>
                <c:pt idx="102">
                  <c:v>10251</c:v>
                </c:pt>
                <c:pt idx="103">
                  <c:v>6984</c:v>
                </c:pt>
                <c:pt idx="104">
                  <c:v>3983</c:v>
                </c:pt>
                <c:pt idx="105">
                  <c:v>5222</c:v>
                </c:pt>
                <c:pt idx="106">
                  <c:v>4816</c:v>
                </c:pt>
                <c:pt idx="107">
                  <c:v>5311</c:v>
                </c:pt>
                <c:pt idx="108">
                  <c:v>7066</c:v>
                </c:pt>
                <c:pt idx="109">
                  <c:v>10406</c:v>
                </c:pt>
                <c:pt idx="110">
                  <c:v>7399</c:v>
                </c:pt>
                <c:pt idx="111">
                  <c:v>3987</c:v>
                </c:pt>
                <c:pt idx="112">
                  <c:v>5029</c:v>
                </c:pt>
                <c:pt idx="113">
                  <c:v>4642</c:v>
                </c:pt>
                <c:pt idx="114">
                  <c:v>5152</c:v>
                </c:pt>
                <c:pt idx="115">
                  <c:v>6786</c:v>
                </c:pt>
                <c:pt idx="116">
                  <c:v>10203</c:v>
                </c:pt>
                <c:pt idx="117">
                  <c:v>7245</c:v>
                </c:pt>
                <c:pt idx="118">
                  <c:v>2820</c:v>
                </c:pt>
                <c:pt idx="119">
                  <c:v>2611</c:v>
                </c:pt>
                <c:pt idx="120">
                  <c:v>2584</c:v>
                </c:pt>
                <c:pt idx="121">
                  <c:v>3113</c:v>
                </c:pt>
                <c:pt idx="122">
                  <c:v>5547</c:v>
                </c:pt>
                <c:pt idx="123">
                  <c:v>8475</c:v>
                </c:pt>
                <c:pt idx="124">
                  <c:v>5503</c:v>
                </c:pt>
                <c:pt idx="125">
                  <c:v>2815</c:v>
                </c:pt>
                <c:pt idx="126">
                  <c:v>2950</c:v>
                </c:pt>
                <c:pt idx="127">
                  <c:v>3043</c:v>
                </c:pt>
                <c:pt idx="128">
                  <c:v>3217</c:v>
                </c:pt>
                <c:pt idx="129">
                  <c:v>4816</c:v>
                </c:pt>
                <c:pt idx="130">
                  <c:v>6962</c:v>
                </c:pt>
                <c:pt idx="131">
                  <c:v>5174</c:v>
                </c:pt>
                <c:pt idx="132">
                  <c:v>2865</c:v>
                </c:pt>
                <c:pt idx="133">
                  <c:v>2776</c:v>
                </c:pt>
                <c:pt idx="134">
                  <c:v>2956</c:v>
                </c:pt>
                <c:pt idx="135">
                  <c:v>3470</c:v>
                </c:pt>
                <c:pt idx="136">
                  <c:v>4842</c:v>
                </c:pt>
                <c:pt idx="137">
                  <c:v>7545</c:v>
                </c:pt>
                <c:pt idx="138">
                  <c:v>4984</c:v>
                </c:pt>
                <c:pt idx="139">
                  <c:v>2673</c:v>
                </c:pt>
                <c:pt idx="140">
                  <c:v>2996</c:v>
                </c:pt>
                <c:pt idx="141">
                  <c:v>3445</c:v>
                </c:pt>
                <c:pt idx="142">
                  <c:v>4179</c:v>
                </c:pt>
                <c:pt idx="143">
                  <c:v>7117</c:v>
                </c:pt>
                <c:pt idx="144">
                  <c:v>10241</c:v>
                </c:pt>
                <c:pt idx="145">
                  <c:v>6811</c:v>
                </c:pt>
                <c:pt idx="146">
                  <c:v>2897</c:v>
                </c:pt>
                <c:pt idx="147">
                  <c:v>2874</c:v>
                </c:pt>
                <c:pt idx="148">
                  <c:v>2868</c:v>
                </c:pt>
                <c:pt idx="149">
                  <c:v>2967</c:v>
                </c:pt>
                <c:pt idx="150">
                  <c:v>4305</c:v>
                </c:pt>
                <c:pt idx="151">
                  <c:v>7157</c:v>
                </c:pt>
                <c:pt idx="152">
                  <c:v>5007</c:v>
                </c:pt>
                <c:pt idx="153">
                  <c:v>2345</c:v>
                </c:pt>
                <c:pt idx="154">
                  <c:v>2189</c:v>
                </c:pt>
                <c:pt idx="155">
                  <c:v>2588</c:v>
                </c:pt>
                <c:pt idx="156">
                  <c:v>2660</c:v>
                </c:pt>
                <c:pt idx="157">
                  <c:v>3895</c:v>
                </c:pt>
                <c:pt idx="158">
                  <c:v>5789</c:v>
                </c:pt>
                <c:pt idx="159">
                  <c:v>4619</c:v>
                </c:pt>
                <c:pt idx="160">
                  <c:v>2112</c:v>
                </c:pt>
                <c:pt idx="161">
                  <c:v>2056</c:v>
                </c:pt>
                <c:pt idx="162">
                  <c:v>2225</c:v>
                </c:pt>
                <c:pt idx="163">
                  <c:v>2426</c:v>
                </c:pt>
                <c:pt idx="164">
                  <c:v>3888</c:v>
                </c:pt>
                <c:pt idx="165">
                  <c:v>6084</c:v>
                </c:pt>
                <c:pt idx="166">
                  <c:v>4701</c:v>
                </c:pt>
                <c:pt idx="167">
                  <c:v>2684</c:v>
                </c:pt>
                <c:pt idx="168">
                  <c:v>3348</c:v>
                </c:pt>
                <c:pt idx="169">
                  <c:v>3274</c:v>
                </c:pt>
                <c:pt idx="170">
                  <c:v>3678</c:v>
                </c:pt>
                <c:pt idx="171">
                  <c:v>5613</c:v>
                </c:pt>
                <c:pt idx="172">
                  <c:v>8313</c:v>
                </c:pt>
                <c:pt idx="173">
                  <c:v>6437</c:v>
                </c:pt>
                <c:pt idx="174">
                  <c:v>3138</c:v>
                </c:pt>
                <c:pt idx="175">
                  <c:v>3400</c:v>
                </c:pt>
                <c:pt idx="176">
                  <c:v>3731</c:v>
                </c:pt>
                <c:pt idx="177">
                  <c:v>4162</c:v>
                </c:pt>
                <c:pt idx="178">
                  <c:v>6716</c:v>
                </c:pt>
                <c:pt idx="179">
                  <c:v>9029</c:v>
                </c:pt>
                <c:pt idx="180">
                  <c:v>7180</c:v>
                </c:pt>
                <c:pt idx="181">
                  <c:v>3362</c:v>
                </c:pt>
                <c:pt idx="182">
                  <c:v>4285</c:v>
                </c:pt>
                <c:pt idx="183">
                  <c:v>4664</c:v>
                </c:pt>
                <c:pt idx="184">
                  <c:v>6462</c:v>
                </c:pt>
                <c:pt idx="185">
                  <c:v>8742</c:v>
                </c:pt>
                <c:pt idx="186">
                  <c:v>12395</c:v>
                </c:pt>
                <c:pt idx="187">
                  <c:v>9451</c:v>
                </c:pt>
                <c:pt idx="188">
                  <c:v>4399</c:v>
                </c:pt>
                <c:pt idx="189">
                  <c:v>4708</c:v>
                </c:pt>
                <c:pt idx="190">
                  <c:v>5628</c:v>
                </c:pt>
                <c:pt idx="191">
                  <c:v>6664</c:v>
                </c:pt>
                <c:pt idx="192">
                  <c:v>9683</c:v>
                </c:pt>
                <c:pt idx="193">
                  <c:v>11505</c:v>
                </c:pt>
                <c:pt idx="194">
                  <c:v>8054</c:v>
                </c:pt>
                <c:pt idx="195">
                  <c:v>5415</c:v>
                </c:pt>
                <c:pt idx="196">
                  <c:v>6621</c:v>
                </c:pt>
                <c:pt idx="197">
                  <c:v>9784</c:v>
                </c:pt>
                <c:pt idx="198">
                  <c:v>6444</c:v>
                </c:pt>
                <c:pt idx="199">
                  <c:v>5502</c:v>
                </c:pt>
                <c:pt idx="200">
                  <c:v>6378</c:v>
                </c:pt>
                <c:pt idx="201">
                  <c:v>6172</c:v>
                </c:pt>
                <c:pt idx="202">
                  <c:v>4475</c:v>
                </c:pt>
                <c:pt idx="203">
                  <c:v>10577</c:v>
                </c:pt>
                <c:pt idx="204">
                  <c:v>8891</c:v>
                </c:pt>
                <c:pt idx="205">
                  <c:v>4363</c:v>
                </c:pt>
                <c:pt idx="206">
                  <c:v>5318</c:v>
                </c:pt>
                <c:pt idx="207">
                  <c:v>7013</c:v>
                </c:pt>
                <c:pt idx="208">
                  <c:v>5819</c:v>
                </c:pt>
                <c:pt idx="209">
                  <c:v>3557</c:v>
                </c:pt>
                <c:pt idx="210">
                  <c:v>3049</c:v>
                </c:pt>
                <c:pt idx="211">
                  <c:v>3084</c:v>
                </c:pt>
                <c:pt idx="212">
                  <c:v>3148</c:v>
                </c:pt>
                <c:pt idx="213">
                  <c:v>4198</c:v>
                </c:pt>
                <c:pt idx="214">
                  <c:v>6769</c:v>
                </c:pt>
                <c:pt idx="215">
                  <c:v>4991</c:v>
                </c:pt>
                <c:pt idx="216">
                  <c:v>2875</c:v>
                </c:pt>
                <c:pt idx="217">
                  <c:v>3017</c:v>
                </c:pt>
                <c:pt idx="218">
                  <c:v>2942</c:v>
                </c:pt>
                <c:pt idx="219">
                  <c:v>3192</c:v>
                </c:pt>
                <c:pt idx="220">
                  <c:v>4551</c:v>
                </c:pt>
                <c:pt idx="221">
                  <c:v>7193</c:v>
                </c:pt>
                <c:pt idx="222">
                  <c:v>5401</c:v>
                </c:pt>
                <c:pt idx="223">
                  <c:v>2598</c:v>
                </c:pt>
                <c:pt idx="224">
                  <c:v>2695</c:v>
                </c:pt>
                <c:pt idx="225">
                  <c:v>2852</c:v>
                </c:pt>
                <c:pt idx="226">
                  <c:v>3142</c:v>
                </c:pt>
                <c:pt idx="227">
                  <c:v>4603</c:v>
                </c:pt>
                <c:pt idx="228">
                  <c:v>7561</c:v>
                </c:pt>
                <c:pt idx="229">
                  <c:v>6027</c:v>
                </c:pt>
                <c:pt idx="230">
                  <c:v>2751</c:v>
                </c:pt>
                <c:pt idx="231">
                  <c:v>2556</c:v>
                </c:pt>
                <c:pt idx="232">
                  <c:v>2720</c:v>
                </c:pt>
                <c:pt idx="233">
                  <c:v>2839</c:v>
                </c:pt>
                <c:pt idx="234">
                  <c:v>4649</c:v>
                </c:pt>
                <c:pt idx="235">
                  <c:v>7318</c:v>
                </c:pt>
                <c:pt idx="236">
                  <c:v>5580</c:v>
                </c:pt>
                <c:pt idx="237">
                  <c:v>2560</c:v>
                </c:pt>
                <c:pt idx="238">
                  <c:v>2362</c:v>
                </c:pt>
                <c:pt idx="239">
                  <c:v>2528</c:v>
                </c:pt>
                <c:pt idx="240">
                  <c:v>2854</c:v>
                </c:pt>
                <c:pt idx="241">
                  <c:v>4118</c:v>
                </c:pt>
                <c:pt idx="242">
                  <c:v>7090</c:v>
                </c:pt>
                <c:pt idx="243">
                  <c:v>6194</c:v>
                </c:pt>
                <c:pt idx="244">
                  <c:v>2651</c:v>
                </c:pt>
                <c:pt idx="245">
                  <c:v>2472</c:v>
                </c:pt>
                <c:pt idx="246">
                  <c:v>2772</c:v>
                </c:pt>
                <c:pt idx="247">
                  <c:v>3103</c:v>
                </c:pt>
                <c:pt idx="248">
                  <c:v>5029</c:v>
                </c:pt>
                <c:pt idx="249">
                  <c:v>8469</c:v>
                </c:pt>
                <c:pt idx="250">
                  <c:v>6665</c:v>
                </c:pt>
                <c:pt idx="251">
                  <c:v>3122</c:v>
                </c:pt>
                <c:pt idx="252">
                  <c:v>3147</c:v>
                </c:pt>
                <c:pt idx="253">
                  <c:v>3116</c:v>
                </c:pt>
                <c:pt idx="254">
                  <c:v>3621</c:v>
                </c:pt>
                <c:pt idx="255">
                  <c:v>4864</c:v>
                </c:pt>
                <c:pt idx="256">
                  <c:v>8117</c:v>
                </c:pt>
                <c:pt idx="257">
                  <c:v>6108</c:v>
                </c:pt>
                <c:pt idx="258">
                  <c:v>2840</c:v>
                </c:pt>
                <c:pt idx="259">
                  <c:v>2816</c:v>
                </c:pt>
                <c:pt idx="260">
                  <c:v>3046</c:v>
                </c:pt>
                <c:pt idx="261">
                  <c:v>3493</c:v>
                </c:pt>
                <c:pt idx="262">
                  <c:v>5289</c:v>
                </c:pt>
                <c:pt idx="263">
                  <c:v>8745</c:v>
                </c:pt>
                <c:pt idx="264">
                  <c:v>6277</c:v>
                </c:pt>
                <c:pt idx="265">
                  <c:v>2862</c:v>
                </c:pt>
                <c:pt idx="266">
                  <c:v>2761</c:v>
                </c:pt>
                <c:pt idx="267">
                  <c:v>3310</c:v>
                </c:pt>
                <c:pt idx="268">
                  <c:v>3927</c:v>
                </c:pt>
                <c:pt idx="269">
                  <c:v>5154</c:v>
                </c:pt>
                <c:pt idx="270">
                  <c:v>8159</c:v>
                </c:pt>
                <c:pt idx="271">
                  <c:v>6108</c:v>
                </c:pt>
                <c:pt idx="272">
                  <c:v>3176</c:v>
                </c:pt>
                <c:pt idx="273">
                  <c:v>2793</c:v>
                </c:pt>
                <c:pt idx="274">
                  <c:v>2851</c:v>
                </c:pt>
                <c:pt idx="275">
                  <c:v>2944</c:v>
                </c:pt>
                <c:pt idx="276">
                  <c:v>4201</c:v>
                </c:pt>
                <c:pt idx="277">
                  <c:v>6382</c:v>
                </c:pt>
                <c:pt idx="278">
                  <c:v>4581</c:v>
                </c:pt>
                <c:pt idx="279">
                  <c:v>2770</c:v>
                </c:pt>
                <c:pt idx="280">
                  <c:v>2261</c:v>
                </c:pt>
                <c:pt idx="281">
                  <c:v>2164</c:v>
                </c:pt>
                <c:pt idx="282">
                  <c:v>2330</c:v>
                </c:pt>
                <c:pt idx="283">
                  <c:v>2368</c:v>
                </c:pt>
                <c:pt idx="284">
                  <c:v>1931</c:v>
                </c:pt>
                <c:pt idx="285">
                  <c:v>1395</c:v>
                </c:pt>
                <c:pt idx="286">
                  <c:v>1223</c:v>
                </c:pt>
                <c:pt idx="287">
                  <c:v>908</c:v>
                </c:pt>
                <c:pt idx="288">
                  <c:v>718</c:v>
                </c:pt>
                <c:pt idx="289">
                  <c:v>630</c:v>
                </c:pt>
                <c:pt idx="290">
                  <c:v>780</c:v>
                </c:pt>
                <c:pt idx="291">
                  <c:v>712</c:v>
                </c:pt>
                <c:pt idx="292">
                  <c:v>574</c:v>
                </c:pt>
                <c:pt idx="293">
                  <c:v>555</c:v>
                </c:pt>
                <c:pt idx="294">
                  <c:v>469</c:v>
                </c:pt>
                <c:pt idx="295">
                  <c:v>424</c:v>
                </c:pt>
                <c:pt idx="296">
                  <c:v>408</c:v>
                </c:pt>
                <c:pt idx="297">
                  <c:v>469</c:v>
                </c:pt>
                <c:pt idx="298">
                  <c:v>467</c:v>
                </c:pt>
                <c:pt idx="299">
                  <c:v>418</c:v>
                </c:pt>
                <c:pt idx="300">
                  <c:v>389</c:v>
                </c:pt>
                <c:pt idx="301">
                  <c:v>350</c:v>
                </c:pt>
                <c:pt idx="302">
                  <c:v>309</c:v>
                </c:pt>
                <c:pt idx="303">
                  <c:v>379</c:v>
                </c:pt>
                <c:pt idx="304">
                  <c:v>383</c:v>
                </c:pt>
                <c:pt idx="305">
                  <c:v>355</c:v>
                </c:pt>
                <c:pt idx="306">
                  <c:v>325</c:v>
                </c:pt>
                <c:pt idx="307">
                  <c:v>322</c:v>
                </c:pt>
                <c:pt idx="308">
                  <c:v>299</c:v>
                </c:pt>
                <c:pt idx="309">
                  <c:v>301</c:v>
                </c:pt>
                <c:pt idx="310">
                  <c:v>316</c:v>
                </c:pt>
                <c:pt idx="311">
                  <c:v>404</c:v>
                </c:pt>
                <c:pt idx="312">
                  <c:v>352</c:v>
                </c:pt>
                <c:pt idx="313">
                  <c:v>334</c:v>
                </c:pt>
                <c:pt idx="314">
                  <c:v>328</c:v>
                </c:pt>
                <c:pt idx="315">
                  <c:v>299</c:v>
                </c:pt>
                <c:pt idx="316">
                  <c:v>294</c:v>
                </c:pt>
                <c:pt idx="317">
                  <c:v>343</c:v>
                </c:pt>
                <c:pt idx="318">
                  <c:v>377</c:v>
                </c:pt>
                <c:pt idx="319">
                  <c:v>369</c:v>
                </c:pt>
                <c:pt idx="320">
                  <c:v>286</c:v>
                </c:pt>
                <c:pt idx="321">
                  <c:v>309</c:v>
                </c:pt>
                <c:pt idx="322">
                  <c:v>283</c:v>
                </c:pt>
                <c:pt idx="323">
                  <c:v>286</c:v>
                </c:pt>
                <c:pt idx="324">
                  <c:v>290</c:v>
                </c:pt>
                <c:pt idx="325">
                  <c:v>381</c:v>
                </c:pt>
                <c:pt idx="326">
                  <c:v>415</c:v>
                </c:pt>
                <c:pt idx="327">
                  <c:v>315</c:v>
                </c:pt>
                <c:pt idx="328">
                  <c:v>255</c:v>
                </c:pt>
                <c:pt idx="329">
                  <c:v>251</c:v>
                </c:pt>
                <c:pt idx="330">
                  <c:v>345</c:v>
                </c:pt>
                <c:pt idx="331">
                  <c:v>414</c:v>
                </c:pt>
                <c:pt idx="332">
                  <c:v>437</c:v>
                </c:pt>
                <c:pt idx="333">
                  <c:v>498</c:v>
                </c:pt>
                <c:pt idx="334">
                  <c:v>395</c:v>
                </c:pt>
                <c:pt idx="335">
                  <c:v>343</c:v>
                </c:pt>
                <c:pt idx="336">
                  <c:v>344</c:v>
                </c:pt>
                <c:pt idx="337">
                  <c:v>342</c:v>
                </c:pt>
                <c:pt idx="338">
                  <c:v>353</c:v>
                </c:pt>
                <c:pt idx="339">
                  <c:v>454</c:v>
                </c:pt>
                <c:pt idx="340">
                  <c:v>504</c:v>
                </c:pt>
                <c:pt idx="341">
                  <c:v>432</c:v>
                </c:pt>
                <c:pt idx="342">
                  <c:v>324</c:v>
                </c:pt>
                <c:pt idx="343">
                  <c:v>395</c:v>
                </c:pt>
                <c:pt idx="344">
                  <c:v>397</c:v>
                </c:pt>
                <c:pt idx="345">
                  <c:v>384</c:v>
                </c:pt>
                <c:pt idx="346">
                  <c:v>450</c:v>
                </c:pt>
                <c:pt idx="347">
                  <c:v>545</c:v>
                </c:pt>
                <c:pt idx="348">
                  <c:v>617</c:v>
                </c:pt>
                <c:pt idx="349">
                  <c:v>543</c:v>
                </c:pt>
                <c:pt idx="350">
                  <c:v>449</c:v>
                </c:pt>
                <c:pt idx="351">
                  <c:v>438</c:v>
                </c:pt>
                <c:pt idx="352">
                  <c:v>463</c:v>
                </c:pt>
                <c:pt idx="353">
                  <c:v>643</c:v>
                </c:pt>
                <c:pt idx="354">
                  <c:v>866</c:v>
                </c:pt>
                <c:pt idx="355">
                  <c:v>602</c:v>
                </c:pt>
                <c:pt idx="356">
                  <c:v>493</c:v>
                </c:pt>
                <c:pt idx="357">
                  <c:v>765</c:v>
                </c:pt>
                <c:pt idx="358">
                  <c:v>670</c:v>
                </c:pt>
                <c:pt idx="359">
                  <c:v>655</c:v>
                </c:pt>
                <c:pt idx="360">
                  <c:v>911</c:v>
                </c:pt>
                <c:pt idx="361">
                  <c:v>1197</c:v>
                </c:pt>
                <c:pt idx="362">
                  <c:v>899</c:v>
                </c:pt>
                <c:pt idx="363">
                  <c:v>664</c:v>
                </c:pt>
                <c:pt idx="364">
                  <c:v>684</c:v>
                </c:pt>
                <c:pt idx="365">
                  <c:v>652</c:v>
                </c:pt>
                <c:pt idx="366">
                  <c:v>638</c:v>
                </c:pt>
                <c:pt idx="367">
                  <c:v>850</c:v>
                </c:pt>
                <c:pt idx="368">
                  <c:v>1405</c:v>
                </c:pt>
                <c:pt idx="369">
                  <c:v>1096</c:v>
                </c:pt>
                <c:pt idx="370">
                  <c:v>725</c:v>
                </c:pt>
                <c:pt idx="371">
                  <c:v>738</c:v>
                </c:pt>
                <c:pt idx="372">
                  <c:v>799</c:v>
                </c:pt>
                <c:pt idx="373">
                  <c:v>871</c:v>
                </c:pt>
                <c:pt idx="374">
                  <c:v>1119</c:v>
                </c:pt>
                <c:pt idx="375">
                  <c:v>1710</c:v>
                </c:pt>
                <c:pt idx="376">
                  <c:v>1233</c:v>
                </c:pt>
                <c:pt idx="377">
                  <c:v>810</c:v>
                </c:pt>
                <c:pt idx="378">
                  <c:v>988</c:v>
                </c:pt>
                <c:pt idx="379">
                  <c:v>1140</c:v>
                </c:pt>
                <c:pt idx="380">
                  <c:v>1305</c:v>
                </c:pt>
                <c:pt idx="381">
                  <c:v>1678</c:v>
                </c:pt>
                <c:pt idx="382">
                  <c:v>1904</c:v>
                </c:pt>
                <c:pt idx="383">
                  <c:v>1478</c:v>
                </c:pt>
                <c:pt idx="384">
                  <c:v>936</c:v>
                </c:pt>
                <c:pt idx="385">
                  <c:v>932</c:v>
                </c:pt>
                <c:pt idx="386">
                  <c:v>1063</c:v>
                </c:pt>
                <c:pt idx="387">
                  <c:v>1016</c:v>
                </c:pt>
                <c:pt idx="388">
                  <c:v>1453</c:v>
                </c:pt>
                <c:pt idx="389">
                  <c:v>2340</c:v>
                </c:pt>
                <c:pt idx="390">
                  <c:v>1932</c:v>
                </c:pt>
                <c:pt idx="391">
                  <c:v>1081</c:v>
                </c:pt>
                <c:pt idx="392">
                  <c:v>1177</c:v>
                </c:pt>
                <c:pt idx="393">
                  <c:v>1330</c:v>
                </c:pt>
                <c:pt idx="394">
                  <c:v>1389</c:v>
                </c:pt>
                <c:pt idx="395">
                  <c:v>1999</c:v>
                </c:pt>
                <c:pt idx="396">
                  <c:v>3062</c:v>
                </c:pt>
                <c:pt idx="397">
                  <c:v>2197</c:v>
                </c:pt>
                <c:pt idx="398">
                  <c:v>1210</c:v>
                </c:pt>
                <c:pt idx="399">
                  <c:v>1234</c:v>
                </c:pt>
                <c:pt idx="400">
                  <c:v>1297</c:v>
                </c:pt>
                <c:pt idx="401">
                  <c:v>1572</c:v>
                </c:pt>
                <c:pt idx="402">
                  <c:v>2381</c:v>
                </c:pt>
                <c:pt idx="403">
                  <c:v>3555</c:v>
                </c:pt>
                <c:pt idx="404">
                  <c:v>2311</c:v>
                </c:pt>
                <c:pt idx="405">
                  <c:v>1457</c:v>
                </c:pt>
                <c:pt idx="406">
                  <c:v>1424</c:v>
                </c:pt>
                <c:pt idx="407">
                  <c:v>1641</c:v>
                </c:pt>
                <c:pt idx="408">
                  <c:v>1828</c:v>
                </c:pt>
                <c:pt idx="409">
                  <c:v>2612</c:v>
                </c:pt>
                <c:pt idx="410">
                  <c:v>4120</c:v>
                </c:pt>
                <c:pt idx="411">
                  <c:v>2849</c:v>
                </c:pt>
                <c:pt idx="412">
                  <c:v>1691</c:v>
                </c:pt>
                <c:pt idx="413">
                  <c:v>1733</c:v>
                </c:pt>
                <c:pt idx="414">
                  <c:v>1728</c:v>
                </c:pt>
                <c:pt idx="415">
                  <c:v>2136</c:v>
                </c:pt>
                <c:pt idx="416">
                  <c:v>4358</c:v>
                </c:pt>
                <c:pt idx="417">
                  <c:v>5286</c:v>
                </c:pt>
                <c:pt idx="418">
                  <c:v>3380</c:v>
                </c:pt>
                <c:pt idx="419">
                  <c:v>1899</c:v>
                </c:pt>
                <c:pt idx="420">
                  <c:v>1989</c:v>
                </c:pt>
                <c:pt idx="421">
                  <c:v>2306</c:v>
                </c:pt>
                <c:pt idx="422">
                  <c:v>2317</c:v>
                </c:pt>
                <c:pt idx="423">
                  <c:v>3600</c:v>
                </c:pt>
                <c:pt idx="424">
                  <c:v>5219</c:v>
                </c:pt>
                <c:pt idx="425">
                  <c:v>3645</c:v>
                </c:pt>
                <c:pt idx="426">
                  <c:v>2346</c:v>
                </c:pt>
                <c:pt idx="427">
                  <c:v>2370</c:v>
                </c:pt>
                <c:pt idx="428">
                  <c:v>2566</c:v>
                </c:pt>
                <c:pt idx="429">
                  <c:v>2447</c:v>
                </c:pt>
                <c:pt idx="430">
                  <c:v>3344</c:v>
                </c:pt>
                <c:pt idx="431">
                  <c:v>5263</c:v>
                </c:pt>
                <c:pt idx="432">
                  <c:v>3553</c:v>
                </c:pt>
                <c:pt idx="433">
                  <c:v>2276</c:v>
                </c:pt>
                <c:pt idx="434">
                  <c:v>2128</c:v>
                </c:pt>
                <c:pt idx="435">
                  <c:v>2789</c:v>
                </c:pt>
                <c:pt idx="436">
                  <c:v>2604</c:v>
                </c:pt>
                <c:pt idx="437">
                  <c:v>3576</c:v>
                </c:pt>
                <c:pt idx="438">
                  <c:v>5449</c:v>
                </c:pt>
                <c:pt idx="439">
                  <c:v>3847</c:v>
                </c:pt>
                <c:pt idx="440">
                  <c:v>2708</c:v>
                </c:pt>
                <c:pt idx="441">
                  <c:v>2924</c:v>
                </c:pt>
                <c:pt idx="442">
                  <c:v>3188</c:v>
                </c:pt>
                <c:pt idx="443">
                  <c:v>3529</c:v>
                </c:pt>
                <c:pt idx="444">
                  <c:v>4788</c:v>
                </c:pt>
                <c:pt idx="445">
                  <c:v>6990</c:v>
                </c:pt>
                <c:pt idx="446">
                  <c:v>6242</c:v>
                </c:pt>
                <c:pt idx="447">
                  <c:v>4381</c:v>
                </c:pt>
                <c:pt idx="448">
                  <c:v>2859</c:v>
                </c:pt>
                <c:pt idx="449">
                  <c:v>2893</c:v>
                </c:pt>
                <c:pt idx="450">
                  <c:v>3157</c:v>
                </c:pt>
                <c:pt idx="451">
                  <c:v>4393</c:v>
                </c:pt>
                <c:pt idx="452">
                  <c:v>6611</c:v>
                </c:pt>
                <c:pt idx="453">
                  <c:v>4441</c:v>
                </c:pt>
                <c:pt idx="454">
                  <c:v>2584</c:v>
                </c:pt>
                <c:pt idx="455">
                  <c:v>2772</c:v>
                </c:pt>
                <c:pt idx="456">
                  <c:v>2871</c:v>
                </c:pt>
                <c:pt idx="457">
                  <c:v>2976</c:v>
                </c:pt>
                <c:pt idx="458">
                  <c:v>4773</c:v>
                </c:pt>
                <c:pt idx="459">
                  <c:v>7709</c:v>
                </c:pt>
                <c:pt idx="460">
                  <c:v>5470</c:v>
                </c:pt>
                <c:pt idx="461">
                  <c:v>2571</c:v>
                </c:pt>
                <c:pt idx="462">
                  <c:v>2522</c:v>
                </c:pt>
                <c:pt idx="463">
                  <c:v>2628</c:v>
                </c:pt>
                <c:pt idx="464">
                  <c:v>2858</c:v>
                </c:pt>
                <c:pt idx="465">
                  <c:v>4322</c:v>
                </c:pt>
                <c:pt idx="466">
                  <c:v>6645</c:v>
                </c:pt>
                <c:pt idx="467">
                  <c:v>4430</c:v>
                </c:pt>
                <c:pt idx="468">
                  <c:v>2551</c:v>
                </c:pt>
                <c:pt idx="469">
                  <c:v>3092</c:v>
                </c:pt>
                <c:pt idx="470">
                  <c:v>3573</c:v>
                </c:pt>
                <c:pt idx="471">
                  <c:v>3659</c:v>
                </c:pt>
                <c:pt idx="472">
                  <c:v>5595</c:v>
                </c:pt>
                <c:pt idx="473">
                  <c:v>8318</c:v>
                </c:pt>
                <c:pt idx="474">
                  <c:v>5401</c:v>
                </c:pt>
                <c:pt idx="475">
                  <c:v>3537</c:v>
                </c:pt>
                <c:pt idx="476">
                  <c:v>3539</c:v>
                </c:pt>
                <c:pt idx="477">
                  <c:v>4169</c:v>
                </c:pt>
                <c:pt idx="478">
                  <c:v>4029</c:v>
                </c:pt>
                <c:pt idx="479">
                  <c:v>7258</c:v>
                </c:pt>
                <c:pt idx="480">
                  <c:v>8808</c:v>
                </c:pt>
                <c:pt idx="481">
                  <c:v>6692</c:v>
                </c:pt>
                <c:pt idx="482">
                  <c:v>3431</c:v>
                </c:pt>
                <c:pt idx="483">
                  <c:v>3436</c:v>
                </c:pt>
                <c:pt idx="484">
                  <c:v>3744</c:v>
                </c:pt>
                <c:pt idx="485">
                  <c:v>3819</c:v>
                </c:pt>
                <c:pt idx="486">
                  <c:v>5776</c:v>
                </c:pt>
                <c:pt idx="487">
                  <c:v>8658</c:v>
                </c:pt>
                <c:pt idx="488">
                  <c:v>5843</c:v>
                </c:pt>
                <c:pt idx="489">
                  <c:v>3642</c:v>
                </c:pt>
                <c:pt idx="490">
                  <c:v>3706</c:v>
                </c:pt>
                <c:pt idx="491">
                  <c:v>3677</c:v>
                </c:pt>
                <c:pt idx="492">
                  <c:v>3892</c:v>
                </c:pt>
                <c:pt idx="493">
                  <c:v>6175</c:v>
                </c:pt>
                <c:pt idx="494">
                  <c:v>6808</c:v>
                </c:pt>
                <c:pt idx="495">
                  <c:v>4456</c:v>
                </c:pt>
                <c:pt idx="496">
                  <c:v>2733</c:v>
                </c:pt>
                <c:pt idx="497">
                  <c:v>2771</c:v>
                </c:pt>
                <c:pt idx="498">
                  <c:v>3042</c:v>
                </c:pt>
                <c:pt idx="499">
                  <c:v>2680</c:v>
                </c:pt>
                <c:pt idx="500">
                  <c:v>3957</c:v>
                </c:pt>
                <c:pt idx="501">
                  <c:v>5657</c:v>
                </c:pt>
                <c:pt idx="502">
                  <c:v>3758</c:v>
                </c:pt>
                <c:pt idx="503">
                  <c:v>2875</c:v>
                </c:pt>
                <c:pt idx="504">
                  <c:v>2544</c:v>
                </c:pt>
                <c:pt idx="505">
                  <c:v>2781</c:v>
                </c:pt>
                <c:pt idx="506">
                  <c:v>2913</c:v>
                </c:pt>
                <c:pt idx="507">
                  <c:v>3884</c:v>
                </c:pt>
                <c:pt idx="508">
                  <c:v>5782</c:v>
                </c:pt>
                <c:pt idx="509">
                  <c:v>4245</c:v>
                </c:pt>
                <c:pt idx="510">
                  <c:v>2439</c:v>
                </c:pt>
                <c:pt idx="511">
                  <c:v>2651</c:v>
                </c:pt>
                <c:pt idx="512">
                  <c:v>3029</c:v>
                </c:pt>
                <c:pt idx="513">
                  <c:v>1637</c:v>
                </c:pt>
                <c:pt idx="514">
                  <c:v>1422</c:v>
                </c:pt>
                <c:pt idx="515">
                  <c:v>1572</c:v>
                </c:pt>
                <c:pt idx="516">
                  <c:v>1287</c:v>
                </c:pt>
                <c:pt idx="517">
                  <c:v>1141</c:v>
                </c:pt>
                <c:pt idx="518">
                  <c:v>1375</c:v>
                </c:pt>
                <c:pt idx="519">
                  <c:v>1046</c:v>
                </c:pt>
                <c:pt idx="520">
                  <c:v>1099</c:v>
                </c:pt>
                <c:pt idx="521">
                  <c:v>1345</c:v>
                </c:pt>
                <c:pt idx="522">
                  <c:v>1686</c:v>
                </c:pt>
                <c:pt idx="523">
                  <c:v>1143</c:v>
                </c:pt>
                <c:pt idx="524">
                  <c:v>860</c:v>
                </c:pt>
                <c:pt idx="525">
                  <c:v>709</c:v>
                </c:pt>
                <c:pt idx="526">
                  <c:v>710</c:v>
                </c:pt>
                <c:pt idx="527">
                  <c:v>741</c:v>
                </c:pt>
                <c:pt idx="528">
                  <c:v>1012</c:v>
                </c:pt>
                <c:pt idx="529">
                  <c:v>1181</c:v>
                </c:pt>
                <c:pt idx="530">
                  <c:v>963</c:v>
                </c:pt>
                <c:pt idx="531">
                  <c:v>769</c:v>
                </c:pt>
                <c:pt idx="532">
                  <c:v>683</c:v>
                </c:pt>
                <c:pt idx="533">
                  <c:v>656</c:v>
                </c:pt>
                <c:pt idx="534">
                  <c:v>794</c:v>
                </c:pt>
                <c:pt idx="535">
                  <c:v>1061</c:v>
                </c:pt>
                <c:pt idx="536">
                  <c:v>1246</c:v>
                </c:pt>
                <c:pt idx="537">
                  <c:v>960</c:v>
                </c:pt>
                <c:pt idx="538">
                  <c:v>785</c:v>
                </c:pt>
                <c:pt idx="539">
                  <c:v>806</c:v>
                </c:pt>
                <c:pt idx="540">
                  <c:v>1143</c:v>
                </c:pt>
                <c:pt idx="541">
                  <c:v>1562</c:v>
                </c:pt>
                <c:pt idx="542">
                  <c:v>2140</c:v>
                </c:pt>
                <c:pt idx="543">
                  <c:v>2918</c:v>
                </c:pt>
                <c:pt idx="544">
                  <c:v>2164</c:v>
                </c:pt>
                <c:pt idx="545">
                  <c:v>1372</c:v>
                </c:pt>
                <c:pt idx="546">
                  <c:v>1453</c:v>
                </c:pt>
                <c:pt idx="547">
                  <c:v>1599</c:v>
                </c:pt>
                <c:pt idx="548">
                  <c:v>1837</c:v>
                </c:pt>
                <c:pt idx="549">
                  <c:v>2992</c:v>
                </c:pt>
                <c:pt idx="550">
                  <c:v>3640</c:v>
                </c:pt>
                <c:pt idx="551">
                  <c:v>2760</c:v>
                </c:pt>
                <c:pt idx="552">
                  <c:v>1800</c:v>
                </c:pt>
                <c:pt idx="553">
                  <c:v>1817</c:v>
                </c:pt>
                <c:pt idx="554">
                  <c:v>1438</c:v>
                </c:pt>
                <c:pt idx="555">
                  <c:v>1340</c:v>
                </c:pt>
                <c:pt idx="556">
                  <c:v>1746</c:v>
                </c:pt>
                <c:pt idx="557">
                  <c:v>1985</c:v>
                </c:pt>
                <c:pt idx="558">
                  <c:v>1398</c:v>
                </c:pt>
                <c:pt idx="559">
                  <c:v>1220</c:v>
                </c:pt>
                <c:pt idx="560">
                  <c:v>1205</c:v>
                </c:pt>
                <c:pt idx="561">
                  <c:v>1299</c:v>
                </c:pt>
                <c:pt idx="562">
                  <c:v>1772</c:v>
                </c:pt>
                <c:pt idx="563">
                  <c:v>3476</c:v>
                </c:pt>
                <c:pt idx="564">
                  <c:v>1646</c:v>
                </c:pt>
                <c:pt idx="565">
                  <c:v>1232</c:v>
                </c:pt>
                <c:pt idx="566">
                  <c:v>983</c:v>
                </c:pt>
                <c:pt idx="567">
                  <c:v>1048</c:v>
                </c:pt>
                <c:pt idx="568">
                  <c:v>1045</c:v>
                </c:pt>
                <c:pt idx="569">
                  <c:v>1948</c:v>
                </c:pt>
                <c:pt idx="570">
                  <c:v>1936</c:v>
                </c:pt>
                <c:pt idx="571">
                  <c:v>1015</c:v>
                </c:pt>
                <c:pt idx="572">
                  <c:v>1039</c:v>
                </c:pt>
                <c:pt idx="573">
                  <c:v>922</c:v>
                </c:pt>
                <c:pt idx="574">
                  <c:v>838</c:v>
                </c:pt>
                <c:pt idx="575">
                  <c:v>786</c:v>
                </c:pt>
                <c:pt idx="576">
                  <c:v>814</c:v>
                </c:pt>
                <c:pt idx="577">
                  <c:v>993</c:v>
                </c:pt>
                <c:pt idx="578">
                  <c:v>1152</c:v>
                </c:pt>
                <c:pt idx="579">
                  <c:v>972</c:v>
                </c:pt>
                <c:pt idx="580">
                  <c:v>727</c:v>
                </c:pt>
                <c:pt idx="581">
                  <c:v>642</c:v>
                </c:pt>
                <c:pt idx="582">
                  <c:v>711</c:v>
                </c:pt>
                <c:pt idx="583">
                  <c:v>756</c:v>
                </c:pt>
                <c:pt idx="584">
                  <c:v>847</c:v>
                </c:pt>
                <c:pt idx="585">
                  <c:v>901</c:v>
                </c:pt>
                <c:pt idx="586">
                  <c:v>809</c:v>
                </c:pt>
                <c:pt idx="587">
                  <c:v>677</c:v>
                </c:pt>
                <c:pt idx="588">
                  <c:v>610</c:v>
                </c:pt>
                <c:pt idx="589">
                  <c:v>598</c:v>
                </c:pt>
                <c:pt idx="590">
                  <c:v>579</c:v>
                </c:pt>
                <c:pt idx="591">
                  <c:v>764</c:v>
                </c:pt>
                <c:pt idx="592">
                  <c:v>902</c:v>
                </c:pt>
                <c:pt idx="593">
                  <c:v>906</c:v>
                </c:pt>
                <c:pt idx="594">
                  <c:v>716</c:v>
                </c:pt>
                <c:pt idx="595">
                  <c:v>633</c:v>
                </c:pt>
                <c:pt idx="596">
                  <c:v>632</c:v>
                </c:pt>
                <c:pt idx="597">
                  <c:v>688</c:v>
                </c:pt>
                <c:pt idx="598">
                  <c:v>888</c:v>
                </c:pt>
                <c:pt idx="599">
                  <c:v>1128</c:v>
                </c:pt>
                <c:pt idx="600">
                  <c:v>865</c:v>
                </c:pt>
                <c:pt idx="601">
                  <c:v>687</c:v>
                </c:pt>
                <c:pt idx="602">
                  <c:v>686</c:v>
                </c:pt>
                <c:pt idx="603">
                  <c:v>810</c:v>
                </c:pt>
                <c:pt idx="604">
                  <c:v>921</c:v>
                </c:pt>
                <c:pt idx="605">
                  <c:v>1057</c:v>
                </c:pt>
                <c:pt idx="606">
                  <c:v>1421</c:v>
                </c:pt>
                <c:pt idx="607">
                  <c:v>1256</c:v>
                </c:pt>
                <c:pt idx="608">
                  <c:v>2017</c:v>
                </c:pt>
                <c:pt idx="609">
                  <c:v>1149</c:v>
                </c:pt>
                <c:pt idx="610">
                  <c:v>1150</c:v>
                </c:pt>
                <c:pt idx="611">
                  <c:v>1016</c:v>
                </c:pt>
                <c:pt idx="612">
                  <c:v>1300</c:v>
                </c:pt>
                <c:pt idx="613">
                  <c:v>1586</c:v>
                </c:pt>
                <c:pt idx="614">
                  <c:v>1374</c:v>
                </c:pt>
                <c:pt idx="615">
                  <c:v>1080</c:v>
                </c:pt>
                <c:pt idx="616">
                  <c:v>1020</c:v>
                </c:pt>
                <c:pt idx="617">
                  <c:v>1077</c:v>
                </c:pt>
                <c:pt idx="618">
                  <c:v>1004</c:v>
                </c:pt>
                <c:pt idx="619">
                  <c:v>1245</c:v>
                </c:pt>
                <c:pt idx="620">
                  <c:v>1521</c:v>
                </c:pt>
                <c:pt idx="621">
                  <c:v>1142</c:v>
                </c:pt>
                <c:pt idx="622">
                  <c:v>970</c:v>
                </c:pt>
                <c:pt idx="623">
                  <c:v>936</c:v>
                </c:pt>
                <c:pt idx="624">
                  <c:v>925</c:v>
                </c:pt>
                <c:pt idx="625">
                  <c:v>873</c:v>
                </c:pt>
                <c:pt idx="626">
                  <c:v>1302</c:v>
                </c:pt>
                <c:pt idx="627">
                  <c:v>1545</c:v>
                </c:pt>
                <c:pt idx="628">
                  <c:v>1226</c:v>
                </c:pt>
                <c:pt idx="629">
                  <c:v>1054</c:v>
                </c:pt>
                <c:pt idx="630">
                  <c:v>926</c:v>
                </c:pt>
                <c:pt idx="631">
                  <c:v>1129</c:v>
                </c:pt>
                <c:pt idx="632">
                  <c:v>1027</c:v>
                </c:pt>
                <c:pt idx="633">
                  <c:v>1520</c:v>
                </c:pt>
                <c:pt idx="634">
                  <c:v>1634</c:v>
                </c:pt>
                <c:pt idx="635">
                  <c:v>1290</c:v>
                </c:pt>
                <c:pt idx="636">
                  <c:v>985</c:v>
                </c:pt>
                <c:pt idx="637">
                  <c:v>1010</c:v>
                </c:pt>
                <c:pt idx="638">
                  <c:v>1103</c:v>
                </c:pt>
                <c:pt idx="639">
                  <c:v>1004</c:v>
                </c:pt>
                <c:pt idx="640">
                  <c:v>1425</c:v>
                </c:pt>
                <c:pt idx="641">
                  <c:v>1750</c:v>
                </c:pt>
                <c:pt idx="642">
                  <c:v>1472</c:v>
                </c:pt>
                <c:pt idx="643">
                  <c:v>1054</c:v>
                </c:pt>
                <c:pt idx="644">
                  <c:v>1022</c:v>
                </c:pt>
                <c:pt idx="645">
                  <c:v>1242</c:v>
                </c:pt>
                <c:pt idx="646">
                  <c:v>1171</c:v>
                </c:pt>
                <c:pt idx="647">
                  <c:v>1631</c:v>
                </c:pt>
                <c:pt idx="648">
                  <c:v>2005</c:v>
                </c:pt>
                <c:pt idx="649">
                  <c:v>1622</c:v>
                </c:pt>
                <c:pt idx="650">
                  <c:v>2051</c:v>
                </c:pt>
                <c:pt idx="651">
                  <c:v>1238</c:v>
                </c:pt>
                <c:pt idx="652">
                  <c:v>1174</c:v>
                </c:pt>
                <c:pt idx="653">
                  <c:v>1274</c:v>
                </c:pt>
                <c:pt idx="654">
                  <c:v>1737</c:v>
                </c:pt>
                <c:pt idx="655">
                  <c:v>2131</c:v>
                </c:pt>
                <c:pt idx="656">
                  <c:v>1719</c:v>
                </c:pt>
                <c:pt idx="657">
                  <c:v>1322</c:v>
                </c:pt>
                <c:pt idx="658">
                  <c:v>1799</c:v>
                </c:pt>
                <c:pt idx="659">
                  <c:v>2125</c:v>
                </c:pt>
                <c:pt idx="660">
                  <c:v>2545</c:v>
                </c:pt>
                <c:pt idx="661">
                  <c:v>2788</c:v>
                </c:pt>
                <c:pt idx="662">
                  <c:v>3096</c:v>
                </c:pt>
                <c:pt idx="663">
                  <c:v>3026</c:v>
                </c:pt>
                <c:pt idx="664">
                  <c:v>2827</c:v>
                </c:pt>
                <c:pt idx="665">
                  <c:v>1881</c:v>
                </c:pt>
                <c:pt idx="666">
                  <c:v>2008</c:v>
                </c:pt>
                <c:pt idx="667">
                  <c:v>1807</c:v>
                </c:pt>
                <c:pt idx="668">
                  <c:v>2467</c:v>
                </c:pt>
                <c:pt idx="669">
                  <c:v>3123</c:v>
                </c:pt>
                <c:pt idx="670">
                  <c:v>2534</c:v>
                </c:pt>
                <c:pt idx="671">
                  <c:v>2609</c:v>
                </c:pt>
                <c:pt idx="672">
                  <c:v>2140</c:v>
                </c:pt>
                <c:pt idx="673">
                  <c:v>2079</c:v>
                </c:pt>
                <c:pt idx="674">
                  <c:v>2477</c:v>
                </c:pt>
                <c:pt idx="675">
                  <c:v>3328</c:v>
                </c:pt>
                <c:pt idx="676">
                  <c:v>4827</c:v>
                </c:pt>
                <c:pt idx="677">
                  <c:v>3208</c:v>
                </c:pt>
                <c:pt idx="678">
                  <c:v>2030</c:v>
                </c:pt>
                <c:pt idx="679">
                  <c:v>1966</c:v>
                </c:pt>
                <c:pt idx="680">
                  <c:v>1993</c:v>
                </c:pt>
                <c:pt idx="681">
                  <c:v>2138</c:v>
                </c:pt>
                <c:pt idx="682">
                  <c:v>3537</c:v>
                </c:pt>
                <c:pt idx="683">
                  <c:v>4943</c:v>
                </c:pt>
                <c:pt idx="684">
                  <c:v>3090</c:v>
                </c:pt>
                <c:pt idx="685">
                  <c:v>2099</c:v>
                </c:pt>
                <c:pt idx="686">
                  <c:v>1923</c:v>
                </c:pt>
                <c:pt idx="687">
                  <c:v>2062</c:v>
                </c:pt>
                <c:pt idx="688">
                  <c:v>2113</c:v>
                </c:pt>
                <c:pt idx="689">
                  <c:v>3581</c:v>
                </c:pt>
                <c:pt idx="690">
                  <c:v>4911</c:v>
                </c:pt>
                <c:pt idx="691">
                  <c:v>4485</c:v>
                </c:pt>
                <c:pt idx="692">
                  <c:v>2937</c:v>
                </c:pt>
                <c:pt idx="693">
                  <c:v>2160</c:v>
                </c:pt>
                <c:pt idx="694">
                  <c:v>2225</c:v>
                </c:pt>
                <c:pt idx="695">
                  <c:v>2099</c:v>
                </c:pt>
                <c:pt idx="696">
                  <c:v>3241</c:v>
                </c:pt>
                <c:pt idx="697">
                  <c:v>4478</c:v>
                </c:pt>
                <c:pt idx="698">
                  <c:v>3383</c:v>
                </c:pt>
                <c:pt idx="699">
                  <c:v>2104</c:v>
                </c:pt>
                <c:pt idx="700">
                  <c:v>2088</c:v>
                </c:pt>
                <c:pt idx="701">
                  <c:v>2127</c:v>
                </c:pt>
                <c:pt idx="702">
                  <c:v>3275</c:v>
                </c:pt>
                <c:pt idx="703">
                  <c:v>3853</c:v>
                </c:pt>
                <c:pt idx="704">
                  <c:v>5602</c:v>
                </c:pt>
                <c:pt idx="705">
                  <c:v>3766</c:v>
                </c:pt>
                <c:pt idx="706">
                  <c:v>3104</c:v>
                </c:pt>
                <c:pt idx="707">
                  <c:v>2712</c:v>
                </c:pt>
                <c:pt idx="708">
                  <c:v>2944</c:v>
                </c:pt>
                <c:pt idx="709">
                  <c:v>3244</c:v>
                </c:pt>
                <c:pt idx="710">
                  <c:v>5617</c:v>
                </c:pt>
                <c:pt idx="711">
                  <c:v>7652</c:v>
                </c:pt>
                <c:pt idx="712">
                  <c:v>5712</c:v>
                </c:pt>
                <c:pt idx="713">
                  <c:v>3104</c:v>
                </c:pt>
                <c:pt idx="714">
                  <c:v>3039</c:v>
                </c:pt>
                <c:pt idx="715">
                  <c:v>3325</c:v>
                </c:pt>
                <c:pt idx="716">
                  <c:v>3761</c:v>
                </c:pt>
                <c:pt idx="717">
                  <c:v>6216</c:v>
                </c:pt>
                <c:pt idx="718">
                  <c:v>9243</c:v>
                </c:pt>
                <c:pt idx="719">
                  <c:v>8197</c:v>
                </c:pt>
                <c:pt idx="720">
                  <c:v>5433</c:v>
                </c:pt>
                <c:pt idx="721">
                  <c:v>3663</c:v>
                </c:pt>
                <c:pt idx="722">
                  <c:v>3741</c:v>
                </c:pt>
                <c:pt idx="723">
                  <c:v>3772</c:v>
                </c:pt>
                <c:pt idx="724">
                  <c:v>5335</c:v>
                </c:pt>
                <c:pt idx="725">
                  <c:v>7227</c:v>
                </c:pt>
                <c:pt idx="726">
                  <c:v>4957</c:v>
                </c:pt>
                <c:pt idx="727">
                  <c:v>3014</c:v>
                </c:pt>
                <c:pt idx="728">
                  <c:v>3117</c:v>
                </c:pt>
                <c:pt idx="729">
                  <c:v>3228</c:v>
                </c:pt>
                <c:pt idx="730">
                  <c:v>3466</c:v>
                </c:pt>
                <c:pt idx="731">
                  <c:v>5377</c:v>
                </c:pt>
                <c:pt idx="732">
                  <c:v>7413</c:v>
                </c:pt>
                <c:pt idx="733">
                  <c:v>6141</c:v>
                </c:pt>
                <c:pt idx="734">
                  <c:v>3284</c:v>
                </c:pt>
                <c:pt idx="735">
                  <c:v>3573</c:v>
                </c:pt>
                <c:pt idx="736">
                  <c:v>4310</c:v>
                </c:pt>
                <c:pt idx="737">
                  <c:v>4222</c:v>
                </c:pt>
                <c:pt idx="738">
                  <c:v>7367</c:v>
                </c:pt>
                <c:pt idx="739">
                  <c:v>7672</c:v>
                </c:pt>
                <c:pt idx="740">
                  <c:v>4985</c:v>
                </c:pt>
                <c:pt idx="741">
                  <c:v>3690</c:v>
                </c:pt>
                <c:pt idx="742">
                  <c:v>3898</c:v>
                </c:pt>
                <c:pt idx="743">
                  <c:v>3795</c:v>
                </c:pt>
                <c:pt idx="744">
                  <c:v>4168</c:v>
                </c:pt>
                <c:pt idx="745">
                  <c:v>5996</c:v>
                </c:pt>
                <c:pt idx="746">
                  <c:v>8913</c:v>
                </c:pt>
                <c:pt idx="747">
                  <c:v>6493</c:v>
                </c:pt>
                <c:pt idx="748">
                  <c:v>3643</c:v>
                </c:pt>
                <c:pt idx="749">
                  <c:v>4503</c:v>
                </c:pt>
                <c:pt idx="750">
                  <c:v>4019</c:v>
                </c:pt>
                <c:pt idx="751">
                  <c:v>4183</c:v>
                </c:pt>
                <c:pt idx="752">
                  <c:v>6046</c:v>
                </c:pt>
                <c:pt idx="753">
                  <c:v>9881</c:v>
                </c:pt>
                <c:pt idx="754">
                  <c:v>6558</c:v>
                </c:pt>
                <c:pt idx="755">
                  <c:v>3742</c:v>
                </c:pt>
                <c:pt idx="756">
                  <c:v>4021</c:v>
                </c:pt>
                <c:pt idx="757">
                  <c:v>4568</c:v>
                </c:pt>
                <c:pt idx="758">
                  <c:v>4204</c:v>
                </c:pt>
                <c:pt idx="759">
                  <c:v>5667</c:v>
                </c:pt>
                <c:pt idx="760">
                  <c:v>7315</c:v>
                </c:pt>
                <c:pt idx="761">
                  <c:v>8312</c:v>
                </c:pt>
                <c:pt idx="762">
                  <c:v>5371</c:v>
                </c:pt>
                <c:pt idx="763">
                  <c:v>3568</c:v>
                </c:pt>
                <c:pt idx="764">
                  <c:v>3536</c:v>
                </c:pt>
                <c:pt idx="765">
                  <c:v>3784</c:v>
                </c:pt>
                <c:pt idx="766">
                  <c:v>5488</c:v>
                </c:pt>
                <c:pt idx="767">
                  <c:v>8488</c:v>
                </c:pt>
                <c:pt idx="768">
                  <c:v>6212</c:v>
                </c:pt>
                <c:pt idx="769">
                  <c:v>3895</c:v>
                </c:pt>
                <c:pt idx="770">
                  <c:v>4851</c:v>
                </c:pt>
                <c:pt idx="771">
                  <c:v>4887</c:v>
                </c:pt>
                <c:pt idx="772">
                  <c:v>5038</c:v>
                </c:pt>
                <c:pt idx="773">
                  <c:v>6189</c:v>
                </c:pt>
                <c:pt idx="774">
                  <c:v>8516</c:v>
                </c:pt>
                <c:pt idx="775">
                  <c:v>7490</c:v>
                </c:pt>
                <c:pt idx="776">
                  <c:v>3707</c:v>
                </c:pt>
                <c:pt idx="777">
                  <c:v>3879</c:v>
                </c:pt>
                <c:pt idx="778">
                  <c:v>4590</c:v>
                </c:pt>
                <c:pt idx="779">
                  <c:v>4387</c:v>
                </c:pt>
                <c:pt idx="780">
                  <c:v>6203</c:v>
                </c:pt>
                <c:pt idx="781">
                  <c:v>8959</c:v>
                </c:pt>
                <c:pt idx="782">
                  <c:v>6407</c:v>
                </c:pt>
                <c:pt idx="783">
                  <c:v>3666</c:v>
                </c:pt>
                <c:pt idx="784">
                  <c:v>3819</c:v>
                </c:pt>
                <c:pt idx="785">
                  <c:v>4003</c:v>
                </c:pt>
                <c:pt idx="786">
                  <c:v>4501</c:v>
                </c:pt>
                <c:pt idx="787">
                  <c:v>6375</c:v>
                </c:pt>
                <c:pt idx="788">
                  <c:v>9452</c:v>
                </c:pt>
                <c:pt idx="789">
                  <c:v>6668</c:v>
                </c:pt>
                <c:pt idx="790">
                  <c:v>4122</c:v>
                </c:pt>
                <c:pt idx="791">
                  <c:v>4007</c:v>
                </c:pt>
                <c:pt idx="792">
                  <c:v>3966</c:v>
                </c:pt>
                <c:pt idx="793">
                  <c:v>4402</c:v>
                </c:pt>
                <c:pt idx="794">
                  <c:v>5622</c:v>
                </c:pt>
                <c:pt idx="795">
                  <c:v>7720</c:v>
                </c:pt>
                <c:pt idx="796">
                  <c:v>6000</c:v>
                </c:pt>
                <c:pt idx="797">
                  <c:v>3582</c:v>
                </c:pt>
                <c:pt idx="798">
                  <c:v>3709</c:v>
                </c:pt>
                <c:pt idx="799">
                  <c:v>3865</c:v>
                </c:pt>
                <c:pt idx="800">
                  <c:v>4123</c:v>
                </c:pt>
                <c:pt idx="801">
                  <c:v>5666</c:v>
                </c:pt>
                <c:pt idx="802">
                  <c:v>8367</c:v>
                </c:pt>
                <c:pt idx="803">
                  <c:v>6206</c:v>
                </c:pt>
                <c:pt idx="804">
                  <c:v>3852</c:v>
                </c:pt>
              </c:numCache>
            </c:numRef>
          </c:val>
          <c:smooth val="0"/>
          <c:extLst>
            <c:ext xmlns:c16="http://schemas.microsoft.com/office/drawing/2014/chart" uri="{C3380CC4-5D6E-409C-BE32-E72D297353CC}">
              <c16:uniqueId val="{00000000-F695-4880-8CB4-3D19D374CD7B}"/>
            </c:ext>
          </c:extLst>
        </c:ser>
        <c:dLbls>
          <c:showLegendKey val="0"/>
          <c:showVal val="0"/>
          <c:showCatName val="0"/>
          <c:showSerName val="0"/>
          <c:showPercent val="0"/>
          <c:showBubbleSize val="0"/>
        </c:dLbls>
        <c:marker val="1"/>
        <c:smooth val="0"/>
        <c:axId val="909702336"/>
        <c:axId val="909696928"/>
      </c:lineChart>
      <c:lineChart>
        <c:grouping val="standard"/>
        <c:varyColors val="0"/>
        <c:ser>
          <c:idx val="1"/>
          <c:order val="1"/>
          <c:tx>
            <c:strRef>
              <c:f>'Google Apple trend chart'!$F$5</c:f>
              <c:strCache>
                <c:ptCount val="1"/>
                <c:pt idx="0">
                  <c:v>AppleSearch_NonBrand_Imp</c:v>
                </c:pt>
              </c:strCache>
            </c:strRef>
          </c:tx>
          <c:spPr>
            <a:ln w="28575" cap="rnd">
              <a:solidFill>
                <a:schemeClr val="accent2"/>
              </a:solidFill>
              <a:round/>
            </a:ln>
            <a:effectLst/>
          </c:spPr>
          <c:marker>
            <c:symbol val="none"/>
          </c:marker>
          <c:cat>
            <c:numRef>
              <c:f>'Google Apple trend chart'!$A$6:$A$810</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'Google Apple trend chart'!$F$6:$F$810</c:f>
              <c:numCache>
                <c:formatCode>#,##0</c:formatCode>
                <c:ptCount val="805"/>
                <c:pt idx="0">
                  <c:v>0</c:v>
                </c:pt>
                <c:pt idx="1">
                  <c:v>8.58</c:v>
                </c:pt>
                <c:pt idx="2">
                  <c:v>6.6459999999999999</c:v>
                </c:pt>
                <c:pt idx="3">
                  <c:v>8.0709999999999997</c:v>
                </c:pt>
                <c:pt idx="4">
                  <c:v>10.057</c:v>
                </c:pt>
                <c:pt idx="5">
                  <c:v>7.766</c:v>
                </c:pt>
                <c:pt idx="6">
                  <c:v>4.8929999999999998</c:v>
                </c:pt>
                <c:pt idx="7">
                  <c:v>4.7080000000000002</c:v>
                </c:pt>
                <c:pt idx="8">
                  <c:v>4.5439999999999996</c:v>
                </c:pt>
                <c:pt idx="9">
                  <c:v>4.7430000000000003</c:v>
                </c:pt>
                <c:pt idx="10">
                  <c:v>5.1470000000000002</c:v>
                </c:pt>
                <c:pt idx="11">
                  <c:v>6.5</c:v>
                </c:pt>
                <c:pt idx="12">
                  <c:v>5.7629999999999999</c:v>
                </c:pt>
                <c:pt idx="13">
                  <c:v>4.5019999999999998</c:v>
                </c:pt>
                <c:pt idx="14">
                  <c:v>1.742</c:v>
                </c:pt>
                <c:pt idx="15">
                  <c:v>0.59399999999999997</c:v>
                </c:pt>
                <c:pt idx="16">
                  <c:v>0.60399999999999998</c:v>
                </c:pt>
                <c:pt idx="17">
                  <c:v>0.80300000000000005</c:v>
                </c:pt>
                <c:pt idx="18">
                  <c:v>0.876</c:v>
                </c:pt>
                <c:pt idx="19">
                  <c:v>0.626</c:v>
                </c:pt>
                <c:pt idx="20">
                  <c:v>0.70799999999999996</c:v>
                </c:pt>
                <c:pt idx="21">
                  <c:v>0.83499999999999996</c:v>
                </c:pt>
                <c:pt idx="22">
                  <c:v>0.76600000000000001</c:v>
                </c:pt>
                <c:pt idx="23">
                  <c:v>0.89600000000000002</c:v>
                </c:pt>
                <c:pt idx="24">
                  <c:v>0.75</c:v>
                </c:pt>
                <c:pt idx="25">
                  <c:v>1.411</c:v>
                </c:pt>
                <c:pt idx="26">
                  <c:v>1.9390000000000001</c:v>
                </c:pt>
                <c:pt idx="27">
                  <c:v>2.1459999999999999</c:v>
                </c:pt>
                <c:pt idx="28">
                  <c:v>0.86199999999999999</c:v>
                </c:pt>
                <c:pt idx="29">
                  <c:v>0.97699999999999998</c:v>
                </c:pt>
                <c:pt idx="30">
                  <c:v>0.76800000000000002</c:v>
                </c:pt>
                <c:pt idx="31">
                  <c:v>1.016</c:v>
                </c:pt>
                <c:pt idx="32">
                  <c:v>0.76400000000000001</c:v>
                </c:pt>
                <c:pt idx="33">
                  <c:v>0.69799999999999995</c:v>
                </c:pt>
                <c:pt idx="34">
                  <c:v>2.3959999999999999</c:v>
                </c:pt>
                <c:pt idx="35">
                  <c:v>2.879</c:v>
                </c:pt>
                <c:pt idx="36">
                  <c:v>2.6120000000000001</c:v>
                </c:pt>
                <c:pt idx="37">
                  <c:v>3.0369999999999999</c:v>
                </c:pt>
                <c:pt idx="38">
                  <c:v>2.3159999999999998</c:v>
                </c:pt>
                <c:pt idx="39">
                  <c:v>2.2330000000000001</c:v>
                </c:pt>
                <c:pt idx="40">
                  <c:v>1.645</c:v>
                </c:pt>
                <c:pt idx="41">
                  <c:v>2.1429999999999998</c:v>
                </c:pt>
                <c:pt idx="42">
                  <c:v>2.5459999999999998</c:v>
                </c:pt>
                <c:pt idx="43">
                  <c:v>2.379</c:v>
                </c:pt>
                <c:pt idx="44">
                  <c:v>2.3380000000000001</c:v>
                </c:pt>
                <c:pt idx="45">
                  <c:v>2</c:v>
                </c:pt>
                <c:pt idx="46">
                  <c:v>1.5589999999999999</c:v>
                </c:pt>
                <c:pt idx="47">
                  <c:v>1.335</c:v>
                </c:pt>
                <c:pt idx="48">
                  <c:v>1.9870000000000001</c:v>
                </c:pt>
                <c:pt idx="49">
                  <c:v>2.004</c:v>
                </c:pt>
                <c:pt idx="50">
                  <c:v>2.0150000000000001</c:v>
                </c:pt>
                <c:pt idx="51">
                  <c:v>1.9419999999999999</c:v>
                </c:pt>
                <c:pt idx="52">
                  <c:v>1.895</c:v>
                </c:pt>
                <c:pt idx="53">
                  <c:v>1.722</c:v>
                </c:pt>
                <c:pt idx="54">
                  <c:v>1.0089999999999999</c:v>
                </c:pt>
                <c:pt idx="55">
                  <c:v>1.9179999999999999</c:v>
                </c:pt>
                <c:pt idx="56">
                  <c:v>1.9059999999999999</c:v>
                </c:pt>
                <c:pt idx="57">
                  <c:v>2.0920000000000001</c:v>
                </c:pt>
                <c:pt idx="58">
                  <c:v>1.8959999999999999</c:v>
                </c:pt>
                <c:pt idx="59">
                  <c:v>1.57</c:v>
                </c:pt>
                <c:pt idx="60">
                  <c:v>1.3280000000000001</c:v>
                </c:pt>
                <c:pt idx="61">
                  <c:v>0.99399999999999999</c:v>
                </c:pt>
                <c:pt idx="62">
                  <c:v>1.621</c:v>
                </c:pt>
                <c:pt idx="63">
                  <c:v>2.2589999999999999</c:v>
                </c:pt>
                <c:pt idx="64">
                  <c:v>2.085</c:v>
                </c:pt>
                <c:pt idx="65">
                  <c:v>1.9870000000000001</c:v>
                </c:pt>
                <c:pt idx="66">
                  <c:v>1.5449999999999999</c:v>
                </c:pt>
                <c:pt idx="67">
                  <c:v>1.6319999999999999</c:v>
                </c:pt>
                <c:pt idx="68">
                  <c:v>0.91400000000000003</c:v>
                </c:pt>
                <c:pt idx="69">
                  <c:v>1.95</c:v>
                </c:pt>
                <c:pt idx="70">
                  <c:v>2.2730000000000001</c:v>
                </c:pt>
                <c:pt idx="71">
                  <c:v>2.2160000000000002</c:v>
                </c:pt>
                <c:pt idx="72">
                  <c:v>1.839</c:v>
                </c:pt>
                <c:pt idx="73">
                  <c:v>2.0070000000000001</c:v>
                </c:pt>
                <c:pt idx="74">
                  <c:v>1.6160000000000001</c:v>
                </c:pt>
                <c:pt idx="75">
                  <c:v>1.625</c:v>
                </c:pt>
                <c:pt idx="76">
                  <c:v>1.371</c:v>
                </c:pt>
                <c:pt idx="77">
                  <c:v>1.5329999999999999</c:v>
                </c:pt>
                <c:pt idx="78">
                  <c:v>2.23</c:v>
                </c:pt>
                <c:pt idx="79">
                  <c:v>1.992</c:v>
                </c:pt>
                <c:pt idx="80">
                  <c:v>3.5019999999999998</c:v>
                </c:pt>
                <c:pt idx="81">
                  <c:v>2.8540000000000001</c:v>
                </c:pt>
                <c:pt idx="82">
                  <c:v>2.2429999999999999</c:v>
                </c:pt>
                <c:pt idx="83">
                  <c:v>3.8239999999999998</c:v>
                </c:pt>
                <c:pt idx="84">
                  <c:v>3.5670000000000002</c:v>
                </c:pt>
                <c:pt idx="85">
                  <c:v>3.4260000000000002</c:v>
                </c:pt>
                <c:pt idx="86">
                  <c:v>3.4129999999999998</c:v>
                </c:pt>
                <c:pt idx="87">
                  <c:v>3.085</c:v>
                </c:pt>
                <c:pt idx="88">
                  <c:v>3.9119999999999999</c:v>
                </c:pt>
                <c:pt idx="89">
                  <c:v>2.145</c:v>
                </c:pt>
                <c:pt idx="90">
                  <c:v>3.6349999999999998</c:v>
                </c:pt>
                <c:pt idx="91">
                  <c:v>3.7050000000000001</c:v>
                </c:pt>
                <c:pt idx="92">
                  <c:v>3.0329999999999999</c:v>
                </c:pt>
                <c:pt idx="93">
                  <c:v>3.339</c:v>
                </c:pt>
                <c:pt idx="94">
                  <c:v>3.6120000000000001</c:v>
                </c:pt>
                <c:pt idx="95">
                  <c:v>2.7040000000000002</c:v>
                </c:pt>
                <c:pt idx="96">
                  <c:v>1.8540000000000001</c:v>
                </c:pt>
                <c:pt idx="97">
                  <c:v>2.5209999999999999</c:v>
                </c:pt>
                <c:pt idx="98">
                  <c:v>3.2050000000000001</c:v>
                </c:pt>
                <c:pt idx="99">
                  <c:v>3.3450000000000002</c:v>
                </c:pt>
                <c:pt idx="100">
                  <c:v>2.9329999999999998</c:v>
                </c:pt>
                <c:pt idx="101">
                  <c:v>3.3740000000000001</c:v>
                </c:pt>
                <c:pt idx="102">
                  <c:v>2.8090000000000002</c:v>
                </c:pt>
                <c:pt idx="103">
                  <c:v>1.7809999999999999</c:v>
                </c:pt>
                <c:pt idx="104">
                  <c:v>3.4889999999999999</c:v>
                </c:pt>
                <c:pt idx="105">
                  <c:v>3.3210000000000002</c:v>
                </c:pt>
                <c:pt idx="106">
                  <c:v>3.1520000000000001</c:v>
                </c:pt>
                <c:pt idx="107">
                  <c:v>3.0579999999999998</c:v>
                </c:pt>
                <c:pt idx="108">
                  <c:v>4.1369999999999996</c:v>
                </c:pt>
                <c:pt idx="109">
                  <c:v>2.98</c:v>
                </c:pt>
                <c:pt idx="110">
                  <c:v>1.736</c:v>
                </c:pt>
                <c:pt idx="111">
                  <c:v>3.1190000000000002</c:v>
                </c:pt>
                <c:pt idx="112">
                  <c:v>3.09</c:v>
                </c:pt>
                <c:pt idx="113">
                  <c:v>3.032</c:v>
                </c:pt>
                <c:pt idx="114">
                  <c:v>2.82</c:v>
                </c:pt>
                <c:pt idx="115">
                  <c:v>2.9689999999999999</c:v>
                </c:pt>
                <c:pt idx="116">
                  <c:v>2.2250000000000001</c:v>
                </c:pt>
                <c:pt idx="117">
                  <c:v>1.5009999999999999</c:v>
                </c:pt>
                <c:pt idx="118">
                  <c:v>2.794</c:v>
                </c:pt>
                <c:pt idx="119">
                  <c:v>2.7360000000000002</c:v>
                </c:pt>
                <c:pt idx="120">
                  <c:v>2.7719999999999998</c:v>
                </c:pt>
                <c:pt idx="121">
                  <c:v>2.391</c:v>
                </c:pt>
                <c:pt idx="122">
                  <c:v>1.9039999999999999</c:v>
                </c:pt>
                <c:pt idx="123">
                  <c:v>1.4890000000000001</c:v>
                </c:pt>
                <c:pt idx="124">
                  <c:v>0.92100000000000004</c:v>
                </c:pt>
                <c:pt idx="125">
                  <c:v>1.796</c:v>
                </c:pt>
                <c:pt idx="126">
                  <c:v>1.9350000000000001</c:v>
                </c:pt>
                <c:pt idx="127">
                  <c:v>1.7230000000000001</c:v>
                </c:pt>
                <c:pt idx="128">
                  <c:v>1.8979999999999999</c:v>
                </c:pt>
                <c:pt idx="129">
                  <c:v>1.929</c:v>
                </c:pt>
                <c:pt idx="130">
                  <c:v>1.32</c:v>
                </c:pt>
                <c:pt idx="131">
                  <c:v>0.98299999999999998</c:v>
                </c:pt>
                <c:pt idx="132">
                  <c:v>1.851</c:v>
                </c:pt>
                <c:pt idx="133">
                  <c:v>2.141</c:v>
                </c:pt>
                <c:pt idx="134">
                  <c:v>2.1080000000000001</c:v>
                </c:pt>
                <c:pt idx="135">
                  <c:v>2.0150000000000001</c:v>
                </c:pt>
                <c:pt idx="136">
                  <c:v>1.968</c:v>
                </c:pt>
                <c:pt idx="137">
                  <c:v>1.548</c:v>
                </c:pt>
                <c:pt idx="138">
                  <c:v>1.014</c:v>
                </c:pt>
                <c:pt idx="139">
                  <c:v>2.0779999999999998</c:v>
                </c:pt>
                <c:pt idx="140">
                  <c:v>1.8859999999999999</c:v>
                </c:pt>
                <c:pt idx="141">
                  <c:v>2.0990000000000002</c:v>
                </c:pt>
                <c:pt idx="142">
                  <c:v>1.804</c:v>
                </c:pt>
                <c:pt idx="143">
                  <c:v>1.7649999999999999</c:v>
                </c:pt>
                <c:pt idx="144">
                  <c:v>1.2569999999999999</c:v>
                </c:pt>
                <c:pt idx="145">
                  <c:v>0.77900000000000003</c:v>
                </c:pt>
                <c:pt idx="146">
                  <c:v>1.98</c:v>
                </c:pt>
                <c:pt idx="147">
                  <c:v>1.925</c:v>
                </c:pt>
                <c:pt idx="148">
                  <c:v>1.889</c:v>
                </c:pt>
                <c:pt idx="149">
                  <c:v>2.2679999999999998</c:v>
                </c:pt>
                <c:pt idx="150">
                  <c:v>1.9550000000000001</c:v>
                </c:pt>
                <c:pt idx="151">
                  <c:v>2.3370000000000002</c:v>
                </c:pt>
                <c:pt idx="152">
                  <c:v>1.462</c:v>
                </c:pt>
                <c:pt idx="153">
                  <c:v>2.9260000000000002</c:v>
                </c:pt>
                <c:pt idx="154">
                  <c:v>2.0550000000000002</c:v>
                </c:pt>
                <c:pt idx="155">
                  <c:v>2.0619999999999998</c:v>
                </c:pt>
                <c:pt idx="156">
                  <c:v>2.2229999999999999</c:v>
                </c:pt>
                <c:pt idx="157">
                  <c:v>2.0659999999999998</c:v>
                </c:pt>
                <c:pt idx="158">
                  <c:v>1.6479999999999999</c:v>
                </c:pt>
                <c:pt idx="159">
                  <c:v>1.1140000000000001</c:v>
                </c:pt>
                <c:pt idx="160">
                  <c:v>2.085</c:v>
                </c:pt>
                <c:pt idx="161">
                  <c:v>2.0840000000000001</c:v>
                </c:pt>
                <c:pt idx="162">
                  <c:v>2.2480000000000002</c:v>
                </c:pt>
                <c:pt idx="163">
                  <c:v>2.1909999999999998</c:v>
                </c:pt>
                <c:pt idx="164">
                  <c:v>1.9239999999999999</c:v>
                </c:pt>
                <c:pt idx="165">
                  <c:v>1.7210000000000001</c:v>
                </c:pt>
                <c:pt idx="166">
                  <c:v>1.1339999999999999</c:v>
                </c:pt>
                <c:pt idx="167">
                  <c:v>3.91</c:v>
                </c:pt>
                <c:pt idx="168">
                  <c:v>2.9390000000000001</c:v>
                </c:pt>
                <c:pt idx="169">
                  <c:v>1.538</c:v>
                </c:pt>
                <c:pt idx="170">
                  <c:v>1.4139999999999999</c:v>
                </c:pt>
                <c:pt idx="171">
                  <c:v>1.254</c:v>
                </c:pt>
                <c:pt idx="172">
                  <c:v>1.1819999999999999</c:v>
                </c:pt>
                <c:pt idx="173">
                  <c:v>0.83299999999999996</c:v>
                </c:pt>
                <c:pt idx="174">
                  <c:v>1.6060000000000001</c:v>
                </c:pt>
                <c:pt idx="175">
                  <c:v>1.881</c:v>
                </c:pt>
                <c:pt idx="176">
                  <c:v>1.363</c:v>
                </c:pt>
                <c:pt idx="177">
                  <c:v>1.2929999999999999</c:v>
                </c:pt>
                <c:pt idx="178">
                  <c:v>1.3109999999999999</c:v>
                </c:pt>
                <c:pt idx="179">
                  <c:v>1.2789999999999999</c:v>
                </c:pt>
                <c:pt idx="180">
                  <c:v>0.71599999999999997</c:v>
                </c:pt>
                <c:pt idx="181">
                  <c:v>1.6850000000000001</c:v>
                </c:pt>
                <c:pt idx="182">
                  <c:v>0.877</c:v>
                </c:pt>
                <c:pt idx="183">
                  <c:v>2.1560000000000001</c:v>
                </c:pt>
                <c:pt idx="184">
                  <c:v>1.992</c:v>
                </c:pt>
                <c:pt idx="185">
                  <c:v>1.619</c:v>
                </c:pt>
                <c:pt idx="186">
                  <c:v>1.97</c:v>
                </c:pt>
                <c:pt idx="187">
                  <c:v>1.1919999999999999</c:v>
                </c:pt>
                <c:pt idx="188">
                  <c:v>1.901</c:v>
                </c:pt>
                <c:pt idx="189">
                  <c:v>2.1389999999999998</c:v>
                </c:pt>
                <c:pt idx="190">
                  <c:v>2.012</c:v>
                </c:pt>
                <c:pt idx="191">
                  <c:v>1.492</c:v>
                </c:pt>
                <c:pt idx="192">
                  <c:v>1.468</c:v>
                </c:pt>
                <c:pt idx="193">
                  <c:v>1.927</c:v>
                </c:pt>
                <c:pt idx="194">
                  <c:v>1.397</c:v>
                </c:pt>
                <c:pt idx="195">
                  <c:v>1.9279999999999999</c:v>
                </c:pt>
                <c:pt idx="196">
                  <c:v>2.169</c:v>
                </c:pt>
                <c:pt idx="197">
                  <c:v>1.754</c:v>
                </c:pt>
                <c:pt idx="198">
                  <c:v>3.2440000000000002</c:v>
                </c:pt>
                <c:pt idx="199">
                  <c:v>2.9060000000000001</c:v>
                </c:pt>
                <c:pt idx="200">
                  <c:v>1.7769999999999999</c:v>
                </c:pt>
                <c:pt idx="201">
                  <c:v>1.452</c:v>
                </c:pt>
                <c:pt idx="202">
                  <c:v>0.98299999999999998</c:v>
                </c:pt>
                <c:pt idx="203">
                  <c:v>5.0000000000000001E-3</c:v>
                </c:pt>
                <c:pt idx="204">
                  <c:v>5.0000000000000001E-3</c:v>
                </c:pt>
                <c:pt idx="205">
                  <c:v>2E-3</c:v>
                </c:pt>
                <c:pt idx="206">
                  <c:v>1.93</c:v>
                </c:pt>
                <c:pt idx="207">
                  <c:v>2.1190000000000002</c:v>
                </c:pt>
                <c:pt idx="208">
                  <c:v>1.0580000000000001</c:v>
                </c:pt>
                <c:pt idx="209">
                  <c:v>1.82</c:v>
                </c:pt>
                <c:pt idx="210">
                  <c:v>1.6639999999999999</c:v>
                </c:pt>
                <c:pt idx="211">
                  <c:v>1.863</c:v>
                </c:pt>
                <c:pt idx="212">
                  <c:v>1.4410000000000001</c:v>
                </c:pt>
                <c:pt idx="213">
                  <c:v>2.1560000000000001</c:v>
                </c:pt>
                <c:pt idx="214">
                  <c:v>1.8819999999999999</c:v>
                </c:pt>
                <c:pt idx="215">
                  <c:v>1.06</c:v>
                </c:pt>
                <c:pt idx="216">
                  <c:v>1.339</c:v>
                </c:pt>
                <c:pt idx="217">
                  <c:v>1.577</c:v>
                </c:pt>
                <c:pt idx="218">
                  <c:v>1.7549999999999999</c:v>
                </c:pt>
                <c:pt idx="219">
                  <c:v>1.462</c:v>
                </c:pt>
                <c:pt idx="220">
                  <c:v>1.556</c:v>
                </c:pt>
                <c:pt idx="221">
                  <c:v>1.351</c:v>
                </c:pt>
                <c:pt idx="222">
                  <c:v>0.91400000000000003</c:v>
                </c:pt>
                <c:pt idx="223">
                  <c:v>1.8169999999999999</c:v>
                </c:pt>
                <c:pt idx="224">
                  <c:v>1.5640000000000001</c:v>
                </c:pt>
                <c:pt idx="225">
                  <c:v>1.837</c:v>
                </c:pt>
                <c:pt idx="226">
                  <c:v>1.7410000000000001</c:v>
                </c:pt>
                <c:pt idx="227">
                  <c:v>2.2799999999999998</c:v>
                </c:pt>
                <c:pt idx="228">
                  <c:v>2.2090000000000001</c:v>
                </c:pt>
                <c:pt idx="229">
                  <c:v>1.369</c:v>
                </c:pt>
                <c:pt idx="230">
                  <c:v>1.9550000000000001</c:v>
                </c:pt>
                <c:pt idx="231">
                  <c:v>1.966</c:v>
                </c:pt>
                <c:pt idx="232">
                  <c:v>1.7150000000000001</c:v>
                </c:pt>
                <c:pt idx="233">
                  <c:v>2.1150000000000002</c:v>
                </c:pt>
                <c:pt idx="234">
                  <c:v>1.8660000000000001</c:v>
                </c:pt>
                <c:pt idx="235">
                  <c:v>1.3120000000000001</c:v>
                </c:pt>
                <c:pt idx="236">
                  <c:v>0.72799999999999998</c:v>
                </c:pt>
                <c:pt idx="237">
                  <c:v>1.7370000000000001</c:v>
                </c:pt>
                <c:pt idx="238">
                  <c:v>1.873</c:v>
                </c:pt>
                <c:pt idx="239">
                  <c:v>2.0649999999999999</c:v>
                </c:pt>
                <c:pt idx="240">
                  <c:v>2.1920000000000002</c:v>
                </c:pt>
                <c:pt idx="241">
                  <c:v>1.766</c:v>
                </c:pt>
                <c:pt idx="242">
                  <c:v>1.855</c:v>
                </c:pt>
                <c:pt idx="243">
                  <c:v>1.6659999999999999</c:v>
                </c:pt>
                <c:pt idx="244">
                  <c:v>2.2240000000000002</c:v>
                </c:pt>
                <c:pt idx="245">
                  <c:v>1.4</c:v>
                </c:pt>
                <c:pt idx="246">
                  <c:v>1.347</c:v>
                </c:pt>
                <c:pt idx="247">
                  <c:v>1.355</c:v>
                </c:pt>
                <c:pt idx="248">
                  <c:v>0.78</c:v>
                </c:pt>
                <c:pt idx="249">
                  <c:v>0.20799999999999999</c:v>
                </c:pt>
                <c:pt idx="250">
                  <c:v>0.56699999999999995</c:v>
                </c:pt>
                <c:pt idx="251">
                  <c:v>0.29599999999999999</c:v>
                </c:pt>
                <c:pt idx="252">
                  <c:v>0.25800000000000001</c:v>
                </c:pt>
                <c:pt idx="253">
                  <c:v>0.151</c:v>
                </c:pt>
                <c:pt idx="254">
                  <c:v>3.74</c:v>
                </c:pt>
                <c:pt idx="255">
                  <c:v>2.2719999999999998</c:v>
                </c:pt>
                <c:pt idx="256">
                  <c:v>2.1160000000000001</c:v>
                </c:pt>
                <c:pt idx="257">
                  <c:v>1.244</c:v>
                </c:pt>
                <c:pt idx="258">
                  <c:v>1.8979999999999999</c:v>
                </c:pt>
                <c:pt idx="259">
                  <c:v>2.4380000000000002</c:v>
                </c:pt>
                <c:pt idx="260">
                  <c:v>2.1989999999999998</c:v>
                </c:pt>
                <c:pt idx="261">
                  <c:v>2.1120000000000001</c:v>
                </c:pt>
                <c:pt idx="262">
                  <c:v>2.3159999999999998</c:v>
                </c:pt>
                <c:pt idx="263">
                  <c:v>2.1800000000000002</c:v>
                </c:pt>
                <c:pt idx="264">
                  <c:v>1.3089999999999999</c:v>
                </c:pt>
                <c:pt idx="265">
                  <c:v>1.6339999999999999</c:v>
                </c:pt>
                <c:pt idx="266">
                  <c:v>1.5329999999999999</c:v>
                </c:pt>
                <c:pt idx="267">
                  <c:v>1.4870000000000001</c:v>
                </c:pt>
                <c:pt idx="268">
                  <c:v>1.5149999999999999</c:v>
                </c:pt>
                <c:pt idx="269">
                  <c:v>1.4990000000000001</c:v>
                </c:pt>
                <c:pt idx="270">
                  <c:v>2.1</c:v>
                </c:pt>
                <c:pt idx="271">
                  <c:v>0.91300000000000003</c:v>
                </c:pt>
                <c:pt idx="272">
                  <c:v>1.456</c:v>
                </c:pt>
                <c:pt idx="273">
                  <c:v>1.9870000000000001</c:v>
                </c:pt>
                <c:pt idx="274">
                  <c:v>1.837</c:v>
                </c:pt>
                <c:pt idx="275">
                  <c:v>1.0940000000000001</c:v>
                </c:pt>
                <c:pt idx="276">
                  <c:v>0.88500000000000001</c:v>
                </c:pt>
                <c:pt idx="277">
                  <c:v>0.70299999999999996</c:v>
                </c:pt>
                <c:pt idx="278">
                  <c:v>0.751</c:v>
                </c:pt>
                <c:pt idx="279">
                  <c:v>0.75600000000000001</c:v>
                </c:pt>
                <c:pt idx="280">
                  <c:v>0.93</c:v>
                </c:pt>
                <c:pt idx="281">
                  <c:v>0.93899999999999995</c:v>
                </c:pt>
                <c:pt idx="282">
                  <c:v>1.367</c:v>
                </c:pt>
                <c:pt idx="283">
                  <c:v>1.206</c:v>
                </c:pt>
                <c:pt idx="284">
                  <c:v>1.0580000000000001</c:v>
                </c:pt>
                <c:pt idx="285">
                  <c:v>1.8879999999999999</c:v>
                </c:pt>
                <c:pt idx="286">
                  <c:v>1.7490000000000001</c:v>
                </c:pt>
                <c:pt idx="287">
                  <c:v>1.8759999999999999</c:v>
                </c:pt>
                <c:pt idx="288">
                  <c:v>1.8340000000000001</c:v>
                </c:pt>
                <c:pt idx="289">
                  <c:v>0.71699999999999997</c:v>
                </c:pt>
                <c:pt idx="290">
                  <c:v>0.72299999999999998</c:v>
                </c:pt>
                <c:pt idx="291">
                  <c:v>0.84</c:v>
                </c:pt>
                <c:pt idx="292">
                  <c:v>0.6</c:v>
                </c:pt>
                <c:pt idx="293">
                  <c:v>0.871</c:v>
                </c:pt>
                <c:pt idx="294">
                  <c:v>0.28599999999999998</c:v>
                </c:pt>
                <c:pt idx="295">
                  <c:v>0</c:v>
                </c:pt>
                <c:pt idx="296">
                  <c:v>1E-3</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1.2490000000000001</c:v>
                </c:pt>
                <c:pt idx="414">
                  <c:v>2.8260000000000001</c:v>
                </c:pt>
                <c:pt idx="415">
                  <c:v>1.5089999999999999</c:v>
                </c:pt>
                <c:pt idx="416">
                  <c:v>4.3810000000000002</c:v>
                </c:pt>
                <c:pt idx="417">
                  <c:v>3.7480000000000002</c:v>
                </c:pt>
                <c:pt idx="418">
                  <c:v>1.7829999999999999</c:v>
                </c:pt>
                <c:pt idx="419">
                  <c:v>1.377</c:v>
                </c:pt>
                <c:pt idx="420">
                  <c:v>2.2400000000000002</c:v>
                </c:pt>
                <c:pt idx="421">
                  <c:v>2.7370000000000001</c:v>
                </c:pt>
                <c:pt idx="422">
                  <c:v>2.976</c:v>
                </c:pt>
                <c:pt idx="423">
                  <c:v>2.8410000000000002</c:v>
                </c:pt>
                <c:pt idx="424">
                  <c:v>2.5390000000000001</c:v>
                </c:pt>
                <c:pt idx="425">
                  <c:v>2.6789999999999998</c:v>
                </c:pt>
                <c:pt idx="426">
                  <c:v>3.1059999999999999</c:v>
                </c:pt>
                <c:pt idx="427">
                  <c:v>2.7360000000000002</c:v>
                </c:pt>
                <c:pt idx="428">
                  <c:v>1.615</c:v>
                </c:pt>
                <c:pt idx="429">
                  <c:v>1.518</c:v>
                </c:pt>
                <c:pt idx="430">
                  <c:v>1.7410000000000001</c:v>
                </c:pt>
                <c:pt idx="431">
                  <c:v>1.7849999999999999</c:v>
                </c:pt>
                <c:pt idx="432">
                  <c:v>1.6359999999999999</c:v>
                </c:pt>
                <c:pt idx="433">
                  <c:v>1.5449999999999999</c:v>
                </c:pt>
                <c:pt idx="434">
                  <c:v>1.6439999999999999</c:v>
                </c:pt>
                <c:pt idx="435">
                  <c:v>1.6080000000000001</c:v>
                </c:pt>
                <c:pt idx="436">
                  <c:v>2.3559999999999999</c:v>
                </c:pt>
                <c:pt idx="437">
                  <c:v>2.266</c:v>
                </c:pt>
                <c:pt idx="438">
                  <c:v>2.4209999999999998</c:v>
                </c:pt>
                <c:pt idx="439">
                  <c:v>1.754</c:v>
                </c:pt>
                <c:pt idx="440">
                  <c:v>2.1040000000000001</c:v>
                </c:pt>
                <c:pt idx="441">
                  <c:v>2.2200000000000002</c:v>
                </c:pt>
                <c:pt idx="442">
                  <c:v>2.0070000000000001</c:v>
                </c:pt>
                <c:pt idx="443">
                  <c:v>1.6519999999999999</c:v>
                </c:pt>
                <c:pt idx="444">
                  <c:v>2.0169999999999999</c:v>
                </c:pt>
                <c:pt idx="445">
                  <c:v>1.903</c:v>
                </c:pt>
                <c:pt idx="446">
                  <c:v>1.3120000000000001</c:v>
                </c:pt>
                <c:pt idx="447">
                  <c:v>1.27</c:v>
                </c:pt>
                <c:pt idx="448">
                  <c:v>1.738</c:v>
                </c:pt>
                <c:pt idx="449">
                  <c:v>2.431</c:v>
                </c:pt>
                <c:pt idx="450">
                  <c:v>2.6160000000000001</c:v>
                </c:pt>
                <c:pt idx="451">
                  <c:v>3.0310000000000001</c:v>
                </c:pt>
                <c:pt idx="452">
                  <c:v>3.3130000000000002</c:v>
                </c:pt>
                <c:pt idx="453">
                  <c:v>1.9019999999999999</c:v>
                </c:pt>
                <c:pt idx="454">
                  <c:v>2.915</c:v>
                </c:pt>
                <c:pt idx="455">
                  <c:v>3.0379999999999998</c:v>
                </c:pt>
                <c:pt idx="456">
                  <c:v>2.9910000000000001</c:v>
                </c:pt>
                <c:pt idx="457">
                  <c:v>2.714</c:v>
                </c:pt>
                <c:pt idx="458">
                  <c:v>2.7</c:v>
                </c:pt>
                <c:pt idx="459">
                  <c:v>2.343</c:v>
                </c:pt>
                <c:pt idx="460">
                  <c:v>2.056</c:v>
                </c:pt>
                <c:pt idx="461">
                  <c:v>2.637</c:v>
                </c:pt>
                <c:pt idx="462">
                  <c:v>2.48</c:v>
                </c:pt>
                <c:pt idx="463">
                  <c:v>2.964</c:v>
                </c:pt>
                <c:pt idx="464">
                  <c:v>2.4809999999999999</c:v>
                </c:pt>
                <c:pt idx="465">
                  <c:v>2.6949999999999998</c:v>
                </c:pt>
                <c:pt idx="466">
                  <c:v>3.589</c:v>
                </c:pt>
                <c:pt idx="467">
                  <c:v>2.593</c:v>
                </c:pt>
                <c:pt idx="468">
                  <c:v>3.2189999999999999</c:v>
                </c:pt>
                <c:pt idx="469">
                  <c:v>3.2010000000000001</c:v>
                </c:pt>
                <c:pt idx="470">
                  <c:v>3.42</c:v>
                </c:pt>
                <c:pt idx="471">
                  <c:v>3.5339999999999998</c:v>
                </c:pt>
                <c:pt idx="472">
                  <c:v>3.129</c:v>
                </c:pt>
                <c:pt idx="473">
                  <c:v>3.71</c:v>
                </c:pt>
                <c:pt idx="474">
                  <c:v>2.774</c:v>
                </c:pt>
                <c:pt idx="475">
                  <c:v>3.5390000000000001</c:v>
                </c:pt>
                <c:pt idx="476">
                  <c:v>3.2010000000000001</c:v>
                </c:pt>
                <c:pt idx="477">
                  <c:v>3.411</c:v>
                </c:pt>
                <c:pt idx="478">
                  <c:v>3.9969999999999999</c:v>
                </c:pt>
                <c:pt idx="479">
                  <c:v>4.593</c:v>
                </c:pt>
                <c:pt idx="480">
                  <c:v>4.202</c:v>
                </c:pt>
                <c:pt idx="481">
                  <c:v>2.9140000000000001</c:v>
                </c:pt>
                <c:pt idx="482">
                  <c:v>2.0750000000000002</c:v>
                </c:pt>
                <c:pt idx="483">
                  <c:v>2.952</c:v>
                </c:pt>
                <c:pt idx="484">
                  <c:v>2.9820000000000002</c:v>
                </c:pt>
                <c:pt idx="485">
                  <c:v>3.5819999999999999</c:v>
                </c:pt>
                <c:pt idx="486">
                  <c:v>5.181</c:v>
                </c:pt>
                <c:pt idx="487">
                  <c:v>4.8570000000000002</c:v>
                </c:pt>
                <c:pt idx="488">
                  <c:v>2.7549999999999999</c:v>
                </c:pt>
                <c:pt idx="489">
                  <c:v>2.6230000000000002</c:v>
                </c:pt>
                <c:pt idx="490">
                  <c:v>2.5659999999999998</c:v>
                </c:pt>
                <c:pt idx="491">
                  <c:v>3.3740000000000001</c:v>
                </c:pt>
                <c:pt idx="492">
                  <c:v>3.1869999999999998</c:v>
                </c:pt>
                <c:pt idx="493">
                  <c:v>4.4459999999999997</c:v>
                </c:pt>
                <c:pt idx="494">
                  <c:v>2.7370000000000001</c:v>
                </c:pt>
                <c:pt idx="495">
                  <c:v>2.347</c:v>
                </c:pt>
                <c:pt idx="496">
                  <c:v>2.59</c:v>
                </c:pt>
                <c:pt idx="497">
                  <c:v>2.6930000000000001</c:v>
                </c:pt>
                <c:pt idx="498">
                  <c:v>2.6749999999999998</c:v>
                </c:pt>
                <c:pt idx="499">
                  <c:v>2.8479999999999999</c:v>
                </c:pt>
                <c:pt idx="500">
                  <c:v>3.48</c:v>
                </c:pt>
                <c:pt idx="501">
                  <c:v>2.9329999999999998</c:v>
                </c:pt>
                <c:pt idx="502">
                  <c:v>2.1850000000000001</c:v>
                </c:pt>
                <c:pt idx="503">
                  <c:v>2.4220000000000002</c:v>
                </c:pt>
                <c:pt idx="504">
                  <c:v>3.0939999999999999</c:v>
                </c:pt>
                <c:pt idx="505">
                  <c:v>2.4239999999999999</c:v>
                </c:pt>
                <c:pt idx="506">
                  <c:v>2.6880000000000002</c:v>
                </c:pt>
                <c:pt idx="507">
                  <c:v>2.4980000000000002</c:v>
                </c:pt>
                <c:pt idx="508">
                  <c:v>2.1819999999999999</c:v>
                </c:pt>
                <c:pt idx="509">
                  <c:v>1.6140000000000001</c:v>
                </c:pt>
                <c:pt idx="510">
                  <c:v>1.5820000000000001</c:v>
                </c:pt>
                <c:pt idx="511">
                  <c:v>1.8879999999999999</c:v>
                </c:pt>
                <c:pt idx="512">
                  <c:v>1.946</c:v>
                </c:pt>
                <c:pt idx="513">
                  <c:v>2.121</c:v>
                </c:pt>
                <c:pt idx="514">
                  <c:v>2.173</c:v>
                </c:pt>
                <c:pt idx="515">
                  <c:v>2.9020000000000001</c:v>
                </c:pt>
                <c:pt idx="516">
                  <c:v>2.524</c:v>
                </c:pt>
                <c:pt idx="517">
                  <c:v>2.5249999999999999</c:v>
                </c:pt>
                <c:pt idx="518">
                  <c:v>2.61</c:v>
                </c:pt>
                <c:pt idx="519">
                  <c:v>2.4249999999999998</c:v>
                </c:pt>
                <c:pt idx="520">
                  <c:v>2.121</c:v>
                </c:pt>
                <c:pt idx="521">
                  <c:v>2.2210000000000001</c:v>
                </c:pt>
                <c:pt idx="522">
                  <c:v>2.056</c:v>
                </c:pt>
                <c:pt idx="523">
                  <c:v>1.8420000000000001</c:v>
                </c:pt>
                <c:pt idx="524">
                  <c:v>2.2559999999999998</c:v>
                </c:pt>
                <c:pt idx="525">
                  <c:v>1.994</c:v>
                </c:pt>
                <c:pt idx="526">
                  <c:v>1.919</c:v>
                </c:pt>
                <c:pt idx="527">
                  <c:v>2.17</c:v>
                </c:pt>
                <c:pt idx="528">
                  <c:v>2.6629999999999998</c:v>
                </c:pt>
                <c:pt idx="529">
                  <c:v>2.0049999999999999</c:v>
                </c:pt>
                <c:pt idx="530">
                  <c:v>1.379</c:v>
                </c:pt>
                <c:pt idx="531">
                  <c:v>1.595</c:v>
                </c:pt>
                <c:pt idx="532">
                  <c:v>1.752</c:v>
                </c:pt>
                <c:pt idx="533">
                  <c:v>1.744</c:v>
                </c:pt>
                <c:pt idx="534">
                  <c:v>2.141</c:v>
                </c:pt>
                <c:pt idx="535">
                  <c:v>2.2679999999999998</c:v>
                </c:pt>
                <c:pt idx="536">
                  <c:v>1.1519999999999999</c:v>
                </c:pt>
                <c:pt idx="537">
                  <c:v>0.93700000000000006</c:v>
                </c:pt>
                <c:pt idx="538">
                  <c:v>0.79100000000000004</c:v>
                </c:pt>
                <c:pt idx="539">
                  <c:v>0.60299999999999998</c:v>
                </c:pt>
                <c:pt idx="540">
                  <c:v>0.64100000000000001</c:v>
                </c:pt>
                <c:pt idx="541">
                  <c:v>0.754</c:v>
                </c:pt>
                <c:pt idx="542">
                  <c:v>0.86499999999999999</c:v>
                </c:pt>
                <c:pt idx="543">
                  <c:v>1.2</c:v>
                </c:pt>
                <c:pt idx="544">
                  <c:v>0.85799999999999998</c:v>
                </c:pt>
                <c:pt idx="545">
                  <c:v>1.3009999999999999</c:v>
                </c:pt>
                <c:pt idx="546">
                  <c:v>1.4370000000000001</c:v>
                </c:pt>
                <c:pt idx="547">
                  <c:v>0.876</c:v>
                </c:pt>
                <c:pt idx="548">
                  <c:v>0.94799999999999995</c:v>
                </c:pt>
                <c:pt idx="549">
                  <c:v>1.3120000000000001</c:v>
                </c:pt>
                <c:pt idx="550">
                  <c:v>1.9330000000000001</c:v>
                </c:pt>
                <c:pt idx="551">
                  <c:v>1.228</c:v>
                </c:pt>
                <c:pt idx="552">
                  <c:v>1.6040000000000001</c:v>
                </c:pt>
                <c:pt idx="553">
                  <c:v>2</c:v>
                </c:pt>
                <c:pt idx="554">
                  <c:v>1.8140000000000001</c:v>
                </c:pt>
                <c:pt idx="555">
                  <c:v>1.9390000000000001</c:v>
                </c:pt>
                <c:pt idx="556">
                  <c:v>2.2570000000000001</c:v>
                </c:pt>
                <c:pt idx="557">
                  <c:v>2.79</c:v>
                </c:pt>
                <c:pt idx="558">
                  <c:v>1.627</c:v>
                </c:pt>
                <c:pt idx="559">
                  <c:v>1.7410000000000001</c:v>
                </c:pt>
                <c:pt idx="560">
                  <c:v>1.5369999999999999</c:v>
                </c:pt>
                <c:pt idx="561">
                  <c:v>2.1120000000000001</c:v>
                </c:pt>
                <c:pt idx="562">
                  <c:v>2.359</c:v>
                </c:pt>
                <c:pt idx="563">
                  <c:v>2.1909999999999998</c:v>
                </c:pt>
                <c:pt idx="564">
                  <c:v>1.831</c:v>
                </c:pt>
                <c:pt idx="565">
                  <c:v>1.4359999999999999</c:v>
                </c:pt>
                <c:pt idx="566">
                  <c:v>1.3140000000000001</c:v>
                </c:pt>
                <c:pt idx="567">
                  <c:v>1.794</c:v>
                </c:pt>
                <c:pt idx="568">
                  <c:v>1.88</c:v>
                </c:pt>
                <c:pt idx="569">
                  <c:v>2.081</c:v>
                </c:pt>
                <c:pt idx="570">
                  <c:v>1.577</c:v>
                </c:pt>
                <c:pt idx="571">
                  <c:v>1.385</c:v>
                </c:pt>
                <c:pt idx="572">
                  <c:v>1.028</c:v>
                </c:pt>
                <c:pt idx="573">
                  <c:v>1.262</c:v>
                </c:pt>
                <c:pt idx="574">
                  <c:v>0.92500000000000004</c:v>
                </c:pt>
                <c:pt idx="575">
                  <c:v>0.99299999999999999</c:v>
                </c:pt>
                <c:pt idx="576">
                  <c:v>0.93100000000000005</c:v>
                </c:pt>
                <c:pt idx="577">
                  <c:v>0.91</c:v>
                </c:pt>
                <c:pt idx="578">
                  <c:v>0.84</c:v>
                </c:pt>
                <c:pt idx="579">
                  <c:v>0.61199999999999999</c:v>
                </c:pt>
                <c:pt idx="580">
                  <c:v>0.73599999999999999</c:v>
                </c:pt>
                <c:pt idx="581">
                  <c:v>0.80600000000000005</c:v>
                </c:pt>
                <c:pt idx="582">
                  <c:v>0.74399999999999999</c:v>
                </c:pt>
                <c:pt idx="583">
                  <c:v>0.79600000000000004</c:v>
                </c:pt>
                <c:pt idx="584">
                  <c:v>0.52100000000000002</c:v>
                </c:pt>
                <c:pt idx="585">
                  <c:v>7.0000000000000001E-3</c:v>
                </c:pt>
                <c:pt idx="586">
                  <c:v>2E-3</c:v>
                </c:pt>
                <c:pt idx="587">
                  <c:v>1E-3</c:v>
                </c:pt>
                <c:pt idx="588">
                  <c:v>1E-3</c:v>
                </c:pt>
                <c:pt idx="589">
                  <c:v>1E-3</c:v>
                </c:pt>
                <c:pt idx="590">
                  <c:v>1E-3</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0.13400000000000001</c:v>
                </c:pt>
                <c:pt idx="605">
                  <c:v>0.90800000000000003</c:v>
                </c:pt>
                <c:pt idx="606">
                  <c:v>1.0740000000000001</c:v>
                </c:pt>
                <c:pt idx="607">
                  <c:v>0.73799999999999999</c:v>
                </c:pt>
                <c:pt idx="608">
                  <c:v>0.76</c:v>
                </c:pt>
                <c:pt idx="609">
                  <c:v>0.76700000000000002</c:v>
                </c:pt>
                <c:pt idx="610">
                  <c:v>1.0860000000000001</c:v>
                </c:pt>
                <c:pt idx="611">
                  <c:v>0.80100000000000005</c:v>
                </c:pt>
                <c:pt idx="612">
                  <c:v>0.94599999999999995</c:v>
                </c:pt>
                <c:pt idx="613">
                  <c:v>1.1950000000000001</c:v>
                </c:pt>
                <c:pt idx="614">
                  <c:v>0.84499999999999997</c:v>
                </c:pt>
                <c:pt idx="615">
                  <c:v>1.147</c:v>
                </c:pt>
                <c:pt idx="616">
                  <c:v>1.169</c:v>
                </c:pt>
                <c:pt idx="617">
                  <c:v>1.149</c:v>
                </c:pt>
                <c:pt idx="618">
                  <c:v>1.131</c:v>
                </c:pt>
                <c:pt idx="619">
                  <c:v>1.242</c:v>
                </c:pt>
                <c:pt idx="620">
                  <c:v>1.33</c:v>
                </c:pt>
                <c:pt idx="621">
                  <c:v>1.087</c:v>
                </c:pt>
                <c:pt idx="622">
                  <c:v>1.0529999999999999</c:v>
                </c:pt>
                <c:pt idx="623">
                  <c:v>1.1259999999999999</c:v>
                </c:pt>
                <c:pt idx="624">
                  <c:v>1.159</c:v>
                </c:pt>
                <c:pt idx="625">
                  <c:v>1.075</c:v>
                </c:pt>
                <c:pt idx="626">
                  <c:v>1.3129999999999999</c:v>
                </c:pt>
                <c:pt idx="627">
                  <c:v>1.506</c:v>
                </c:pt>
                <c:pt idx="628">
                  <c:v>1.0129999999999999</c:v>
                </c:pt>
                <c:pt idx="629">
                  <c:v>1.071</c:v>
                </c:pt>
                <c:pt idx="630">
                  <c:v>1.03</c:v>
                </c:pt>
                <c:pt idx="631">
                  <c:v>1.167</c:v>
                </c:pt>
                <c:pt idx="632">
                  <c:v>1.244</c:v>
                </c:pt>
                <c:pt idx="633">
                  <c:v>1.387</c:v>
                </c:pt>
                <c:pt idx="634">
                  <c:v>1.252</c:v>
                </c:pt>
                <c:pt idx="635">
                  <c:v>1.004</c:v>
                </c:pt>
                <c:pt idx="636">
                  <c:v>1.131</c:v>
                </c:pt>
                <c:pt idx="637">
                  <c:v>1.107</c:v>
                </c:pt>
                <c:pt idx="638">
                  <c:v>1.101</c:v>
                </c:pt>
                <c:pt idx="639">
                  <c:v>0.88600000000000001</c:v>
                </c:pt>
                <c:pt idx="640">
                  <c:v>1.2070000000000001</c:v>
                </c:pt>
                <c:pt idx="641">
                  <c:v>1.252</c:v>
                </c:pt>
                <c:pt idx="642">
                  <c:v>0.94399999999999995</c:v>
                </c:pt>
                <c:pt idx="643">
                  <c:v>1.085</c:v>
                </c:pt>
                <c:pt idx="644">
                  <c:v>1.0429999999999999</c:v>
                </c:pt>
                <c:pt idx="645">
                  <c:v>1.087</c:v>
                </c:pt>
                <c:pt idx="646">
                  <c:v>1.0169999999999999</c:v>
                </c:pt>
                <c:pt idx="647">
                  <c:v>1.349</c:v>
                </c:pt>
                <c:pt idx="648">
                  <c:v>1.494</c:v>
                </c:pt>
                <c:pt idx="649">
                  <c:v>1.1319999999999999</c:v>
                </c:pt>
                <c:pt idx="650">
                  <c:v>1.2569999999999999</c:v>
                </c:pt>
                <c:pt idx="651">
                  <c:v>1.33</c:v>
                </c:pt>
                <c:pt idx="652">
                  <c:v>1.409</c:v>
                </c:pt>
                <c:pt idx="653">
                  <c:v>1.3160000000000001</c:v>
                </c:pt>
                <c:pt idx="654">
                  <c:v>1.28</c:v>
                </c:pt>
                <c:pt idx="655">
                  <c:v>1.474</c:v>
                </c:pt>
                <c:pt idx="656">
                  <c:v>1.175</c:v>
                </c:pt>
                <c:pt idx="657">
                  <c:v>1.3640000000000001</c:v>
                </c:pt>
                <c:pt idx="658">
                  <c:v>1.806</c:v>
                </c:pt>
                <c:pt idx="659">
                  <c:v>1.6779999999999999</c:v>
                </c:pt>
                <c:pt idx="660">
                  <c:v>2.1379999999999999</c:v>
                </c:pt>
                <c:pt idx="661">
                  <c:v>1.5860000000000001</c:v>
                </c:pt>
                <c:pt idx="662">
                  <c:v>1.546</c:v>
                </c:pt>
                <c:pt idx="663">
                  <c:v>1.5760000000000001</c:v>
                </c:pt>
                <c:pt idx="664">
                  <c:v>1.6579999999999999</c:v>
                </c:pt>
                <c:pt idx="665">
                  <c:v>1.5569999999999999</c:v>
                </c:pt>
                <c:pt idx="666">
                  <c:v>1.6659999999999999</c:v>
                </c:pt>
                <c:pt idx="667">
                  <c:v>1.661</c:v>
                </c:pt>
                <c:pt idx="668">
                  <c:v>1.4139999999999999</c:v>
                </c:pt>
                <c:pt idx="669">
                  <c:v>1.2829999999999999</c:v>
                </c:pt>
                <c:pt idx="670">
                  <c:v>1.2589999999999999</c:v>
                </c:pt>
                <c:pt idx="671">
                  <c:v>1.8779999999999999</c:v>
                </c:pt>
                <c:pt idx="672">
                  <c:v>1.3879999999999999</c:v>
                </c:pt>
                <c:pt idx="673">
                  <c:v>1.7210000000000001</c:v>
                </c:pt>
                <c:pt idx="674">
                  <c:v>1.476</c:v>
                </c:pt>
                <c:pt idx="675">
                  <c:v>1.5249999999999999</c:v>
                </c:pt>
                <c:pt idx="676">
                  <c:v>1.91</c:v>
                </c:pt>
                <c:pt idx="677">
                  <c:v>1.135</c:v>
                </c:pt>
                <c:pt idx="678">
                  <c:v>1.7010000000000001</c:v>
                </c:pt>
                <c:pt idx="679">
                  <c:v>1.5209999999999999</c:v>
                </c:pt>
                <c:pt idx="680">
                  <c:v>1.5329999999999999</c:v>
                </c:pt>
                <c:pt idx="681">
                  <c:v>1.4390000000000001</c:v>
                </c:pt>
                <c:pt idx="682">
                  <c:v>1.173</c:v>
                </c:pt>
                <c:pt idx="683">
                  <c:v>1.3560000000000001</c:v>
                </c:pt>
                <c:pt idx="684">
                  <c:v>1.05</c:v>
                </c:pt>
                <c:pt idx="685">
                  <c:v>1.179</c:v>
                </c:pt>
                <c:pt idx="686">
                  <c:v>1.18</c:v>
                </c:pt>
                <c:pt idx="687">
                  <c:v>1.095</c:v>
                </c:pt>
                <c:pt idx="688">
                  <c:v>1.371</c:v>
                </c:pt>
                <c:pt idx="689">
                  <c:v>1.9</c:v>
                </c:pt>
                <c:pt idx="690">
                  <c:v>1.173</c:v>
                </c:pt>
                <c:pt idx="691">
                  <c:v>1.091</c:v>
                </c:pt>
                <c:pt idx="692">
                  <c:v>1.048</c:v>
                </c:pt>
                <c:pt idx="693">
                  <c:v>1.238</c:v>
                </c:pt>
                <c:pt idx="694">
                  <c:v>1.29</c:v>
                </c:pt>
                <c:pt idx="695">
                  <c:v>1.5569999999999999</c:v>
                </c:pt>
                <c:pt idx="696">
                  <c:v>1.248</c:v>
                </c:pt>
                <c:pt idx="697">
                  <c:v>1.569</c:v>
                </c:pt>
                <c:pt idx="698">
                  <c:v>1.1299999999999999</c:v>
                </c:pt>
                <c:pt idx="699">
                  <c:v>1.679</c:v>
                </c:pt>
                <c:pt idx="700">
                  <c:v>3.13</c:v>
                </c:pt>
                <c:pt idx="701">
                  <c:v>2.0099999999999998</c:v>
                </c:pt>
                <c:pt idx="702">
                  <c:v>4.5679999999999996</c:v>
                </c:pt>
                <c:pt idx="703">
                  <c:v>4.7320000000000002</c:v>
                </c:pt>
                <c:pt idx="704">
                  <c:v>4.077</c:v>
                </c:pt>
                <c:pt idx="705">
                  <c:v>3.0390000000000001</c:v>
                </c:pt>
                <c:pt idx="706">
                  <c:v>2.92</c:v>
                </c:pt>
                <c:pt idx="707">
                  <c:v>2.4729999999999999</c:v>
                </c:pt>
                <c:pt idx="708">
                  <c:v>4.149</c:v>
                </c:pt>
                <c:pt idx="709">
                  <c:v>4.407</c:v>
                </c:pt>
                <c:pt idx="710">
                  <c:v>5.3449999999999998</c:v>
                </c:pt>
                <c:pt idx="711">
                  <c:v>6.8579999999999997</c:v>
                </c:pt>
                <c:pt idx="712">
                  <c:v>4.915</c:v>
                </c:pt>
                <c:pt idx="713">
                  <c:v>3.9449999999999998</c:v>
                </c:pt>
                <c:pt idx="714">
                  <c:v>4.21</c:v>
                </c:pt>
                <c:pt idx="715">
                  <c:v>4.4980000000000002</c:v>
                </c:pt>
                <c:pt idx="716">
                  <c:v>4.399</c:v>
                </c:pt>
                <c:pt idx="717">
                  <c:v>5.4470000000000001</c:v>
                </c:pt>
                <c:pt idx="718">
                  <c:v>6.1180000000000003</c:v>
                </c:pt>
                <c:pt idx="719">
                  <c:v>4.8369999999999997</c:v>
                </c:pt>
                <c:pt idx="720">
                  <c:v>4.7119999999999997</c:v>
                </c:pt>
                <c:pt idx="721">
                  <c:v>5.9089999999999998</c:v>
                </c:pt>
                <c:pt idx="722">
                  <c:v>5.3419999999999996</c:v>
                </c:pt>
                <c:pt idx="723">
                  <c:v>2.0249999999999999</c:v>
                </c:pt>
                <c:pt idx="724">
                  <c:v>2.089</c:v>
                </c:pt>
                <c:pt idx="725">
                  <c:v>2.2370000000000001</c:v>
                </c:pt>
                <c:pt idx="726">
                  <c:v>1.34</c:v>
                </c:pt>
                <c:pt idx="727">
                  <c:v>1.891</c:v>
                </c:pt>
                <c:pt idx="728">
                  <c:v>1.784</c:v>
                </c:pt>
                <c:pt idx="729">
                  <c:v>1.603</c:v>
                </c:pt>
                <c:pt idx="730">
                  <c:v>1.587</c:v>
                </c:pt>
                <c:pt idx="731">
                  <c:v>2.08</c:v>
                </c:pt>
                <c:pt idx="732">
                  <c:v>2.3769999999999998</c:v>
                </c:pt>
                <c:pt idx="733">
                  <c:v>2.0110000000000001</c:v>
                </c:pt>
                <c:pt idx="734">
                  <c:v>1.484</c:v>
                </c:pt>
                <c:pt idx="735">
                  <c:v>1.492</c:v>
                </c:pt>
                <c:pt idx="736">
                  <c:v>1.859</c:v>
                </c:pt>
                <c:pt idx="737">
                  <c:v>1.58</c:v>
                </c:pt>
                <c:pt idx="738">
                  <c:v>1.857</c:v>
                </c:pt>
                <c:pt idx="739">
                  <c:v>1.8129999999999999</c:v>
                </c:pt>
                <c:pt idx="740">
                  <c:v>1.4139999999999999</c:v>
                </c:pt>
                <c:pt idx="741">
                  <c:v>1.179</c:v>
                </c:pt>
                <c:pt idx="742">
                  <c:v>1.4370000000000001</c:v>
                </c:pt>
                <c:pt idx="743">
                  <c:v>1.2210000000000001</c:v>
                </c:pt>
                <c:pt idx="744">
                  <c:v>1.3939999999999999</c:v>
                </c:pt>
                <c:pt idx="745">
                  <c:v>1.639</c:v>
                </c:pt>
                <c:pt idx="746">
                  <c:v>2.3740000000000001</c:v>
                </c:pt>
                <c:pt idx="747">
                  <c:v>1.7070000000000001</c:v>
                </c:pt>
                <c:pt idx="748">
                  <c:v>1.506</c:v>
                </c:pt>
                <c:pt idx="749">
                  <c:v>1.0900000000000001</c:v>
                </c:pt>
                <c:pt idx="750">
                  <c:v>1.1879999999999999</c:v>
                </c:pt>
                <c:pt idx="751">
                  <c:v>0.55900000000000005</c:v>
                </c:pt>
                <c:pt idx="752">
                  <c:v>2.0920000000000001</c:v>
                </c:pt>
                <c:pt idx="753">
                  <c:v>2.61</c:v>
                </c:pt>
                <c:pt idx="754">
                  <c:v>1.5629999999999999</c:v>
                </c:pt>
                <c:pt idx="755">
                  <c:v>1.7350000000000001</c:v>
                </c:pt>
                <c:pt idx="756">
                  <c:v>1.716</c:v>
                </c:pt>
                <c:pt idx="757">
                  <c:v>1.829</c:v>
                </c:pt>
                <c:pt idx="758">
                  <c:v>1.609</c:v>
                </c:pt>
                <c:pt idx="759">
                  <c:v>2.2090000000000001</c:v>
                </c:pt>
                <c:pt idx="760">
                  <c:v>2.3889999999999998</c:v>
                </c:pt>
                <c:pt idx="761">
                  <c:v>2.2229999999999999</c:v>
                </c:pt>
                <c:pt idx="762">
                  <c:v>1.3480000000000001</c:v>
                </c:pt>
                <c:pt idx="763">
                  <c:v>1.5389999999999999</c:v>
                </c:pt>
                <c:pt idx="764">
                  <c:v>1.6739999999999999</c:v>
                </c:pt>
                <c:pt idx="765">
                  <c:v>1.6459999999999999</c:v>
                </c:pt>
                <c:pt idx="766">
                  <c:v>1.9730000000000001</c:v>
                </c:pt>
                <c:pt idx="767">
                  <c:v>2.5009999999999999</c:v>
                </c:pt>
                <c:pt idx="768">
                  <c:v>2.012</c:v>
                </c:pt>
                <c:pt idx="769">
                  <c:v>1.6910000000000001</c:v>
                </c:pt>
                <c:pt idx="770">
                  <c:v>1.8580000000000001</c:v>
                </c:pt>
                <c:pt idx="771">
                  <c:v>1.7589999999999999</c:v>
                </c:pt>
                <c:pt idx="772">
                  <c:v>1.867</c:v>
                </c:pt>
                <c:pt idx="773">
                  <c:v>1.889</c:v>
                </c:pt>
                <c:pt idx="774">
                  <c:v>1.946</c:v>
                </c:pt>
                <c:pt idx="775">
                  <c:v>1.4390000000000001</c:v>
                </c:pt>
                <c:pt idx="776">
                  <c:v>1.79</c:v>
                </c:pt>
                <c:pt idx="777">
                  <c:v>1.5640000000000001</c:v>
                </c:pt>
                <c:pt idx="778">
                  <c:v>1.9450000000000001</c:v>
                </c:pt>
                <c:pt idx="779">
                  <c:v>1.9890000000000001</c:v>
                </c:pt>
                <c:pt idx="780">
                  <c:v>1.3660000000000001</c:v>
                </c:pt>
                <c:pt idx="781">
                  <c:v>1.6080000000000001</c:v>
                </c:pt>
                <c:pt idx="782">
                  <c:v>1.2450000000000001</c:v>
                </c:pt>
                <c:pt idx="783">
                  <c:v>1.573</c:v>
                </c:pt>
                <c:pt idx="784">
                  <c:v>1.6890000000000001</c:v>
                </c:pt>
                <c:pt idx="785">
                  <c:v>1.7609999999999999</c:v>
                </c:pt>
                <c:pt idx="786">
                  <c:v>1.772</c:v>
                </c:pt>
                <c:pt idx="787">
                  <c:v>2.1739999999999999</c:v>
                </c:pt>
                <c:pt idx="788">
                  <c:v>1.798</c:v>
                </c:pt>
                <c:pt idx="789">
                  <c:v>1.306</c:v>
                </c:pt>
                <c:pt idx="790">
                  <c:v>1.649</c:v>
                </c:pt>
                <c:pt idx="791">
                  <c:v>1.802</c:v>
                </c:pt>
                <c:pt idx="792">
                  <c:v>1.6830000000000001</c:v>
                </c:pt>
                <c:pt idx="793">
                  <c:v>1.7470000000000001</c:v>
                </c:pt>
                <c:pt idx="794">
                  <c:v>2.0640000000000001</c:v>
                </c:pt>
                <c:pt idx="795">
                  <c:v>1.984</c:v>
                </c:pt>
                <c:pt idx="796">
                  <c:v>1.6759999999999999</c:v>
                </c:pt>
                <c:pt idx="797">
                  <c:v>2.089</c:v>
                </c:pt>
                <c:pt idx="798">
                  <c:v>2.0089999999999999</c:v>
                </c:pt>
                <c:pt idx="799">
                  <c:v>1.8360000000000001</c:v>
                </c:pt>
                <c:pt idx="800">
                  <c:v>1.978</c:v>
                </c:pt>
                <c:pt idx="801">
                  <c:v>1.7989999999999999</c:v>
                </c:pt>
                <c:pt idx="802">
                  <c:v>3.4</c:v>
                </c:pt>
                <c:pt idx="803">
                  <c:v>1.536</c:v>
                </c:pt>
                <c:pt idx="804">
                  <c:v>1.909</c:v>
                </c:pt>
              </c:numCache>
            </c:numRef>
          </c:val>
          <c:smooth val="0"/>
          <c:extLst>
            <c:ext xmlns:c16="http://schemas.microsoft.com/office/drawing/2014/chart" uri="{C3380CC4-5D6E-409C-BE32-E72D297353CC}">
              <c16:uniqueId val="{00000001-F695-4880-8CB4-3D19D374CD7B}"/>
            </c:ext>
          </c:extLst>
        </c:ser>
        <c:dLbls>
          <c:showLegendKey val="0"/>
          <c:showVal val="0"/>
          <c:showCatName val="0"/>
          <c:showSerName val="0"/>
          <c:showPercent val="0"/>
          <c:showBubbleSize val="0"/>
        </c:dLbls>
        <c:marker val="1"/>
        <c:smooth val="0"/>
        <c:axId val="2049528768"/>
        <c:axId val="2049535840"/>
      </c:lineChart>
      <c:dateAx>
        <c:axId val="9097023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696928"/>
        <c:crosses val="autoZero"/>
        <c:auto val="1"/>
        <c:lblOffset val="100"/>
        <c:baseTimeUnit val="days"/>
      </c:dateAx>
      <c:valAx>
        <c:axId val="909696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702336"/>
        <c:crosses val="autoZero"/>
        <c:crossBetween val="between"/>
      </c:valAx>
      <c:valAx>
        <c:axId val="204953584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528768"/>
        <c:crosses val="max"/>
        <c:crossBetween val="between"/>
      </c:valAx>
      <c:dateAx>
        <c:axId val="2049528768"/>
        <c:scaling>
          <c:orientation val="minMax"/>
        </c:scaling>
        <c:delete val="1"/>
        <c:axPos val="b"/>
        <c:numFmt formatCode="m/d/yyyy" sourceLinked="1"/>
        <c:majorTickMark val="out"/>
        <c:minorTickMark val="none"/>
        <c:tickLblPos val="nextTo"/>
        <c:crossAx val="2049535840"/>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28575</xdr:colOff>
      <xdr:row>4</xdr:row>
      <xdr:rowOff>171450</xdr:rowOff>
    </xdr:from>
    <xdr:to>
      <xdr:col>19</xdr:col>
      <xdr:colOff>593912</xdr:colOff>
      <xdr:row>18</xdr:row>
      <xdr:rowOff>168088</xdr:rowOff>
    </xdr:to>
    <xdr:graphicFrame macro="">
      <xdr:nvGraphicFramePr>
        <xdr:cNvPr id="3" name="Chart 2">
          <a:extLst>
            <a:ext uri="{FF2B5EF4-FFF2-40B4-BE49-F238E27FC236}">
              <a16:creationId xmlns:a16="http://schemas.microsoft.com/office/drawing/2014/main" id="{1EA67E9E-9B6E-4D2C-8048-7DEF5FFB6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75081</xdr:colOff>
      <xdr:row>0</xdr:row>
      <xdr:rowOff>140914</xdr:rowOff>
    </xdr:from>
    <xdr:to>
      <xdr:col>19</xdr:col>
      <xdr:colOff>607919</xdr:colOff>
      <xdr:row>15</xdr:row>
      <xdr:rowOff>26614</xdr:rowOff>
    </xdr:to>
    <xdr:graphicFrame macro="">
      <xdr:nvGraphicFramePr>
        <xdr:cNvPr id="2" name="Chart 1">
          <a:extLst>
            <a:ext uri="{FF2B5EF4-FFF2-40B4-BE49-F238E27FC236}">
              <a16:creationId xmlns:a16="http://schemas.microsoft.com/office/drawing/2014/main" id="{47149E4F-BDFB-4439-91A0-8F2B735FE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xdr:colOff>
      <xdr:row>0</xdr:row>
      <xdr:rowOff>19050</xdr:rowOff>
    </xdr:from>
    <xdr:to>
      <xdr:col>18</xdr:col>
      <xdr:colOff>581025</xdr:colOff>
      <xdr:row>14</xdr:row>
      <xdr:rowOff>152400</xdr:rowOff>
    </xdr:to>
    <xdr:graphicFrame macro="">
      <xdr:nvGraphicFramePr>
        <xdr:cNvPr id="2" name="Chart 1">
          <a:extLst>
            <a:ext uri="{FF2B5EF4-FFF2-40B4-BE49-F238E27FC236}">
              <a16:creationId xmlns:a16="http://schemas.microsoft.com/office/drawing/2014/main" id="{73BAABEA-009E-44D6-95F2-8707F1AD1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75081</xdr:colOff>
      <xdr:row>0</xdr:row>
      <xdr:rowOff>140914</xdr:rowOff>
    </xdr:from>
    <xdr:to>
      <xdr:col>19</xdr:col>
      <xdr:colOff>607919</xdr:colOff>
      <xdr:row>15</xdr:row>
      <xdr:rowOff>26614</xdr:rowOff>
    </xdr:to>
    <xdr:graphicFrame macro="">
      <xdr:nvGraphicFramePr>
        <xdr:cNvPr id="2" name="Chart 1">
          <a:extLst>
            <a:ext uri="{FF2B5EF4-FFF2-40B4-BE49-F238E27FC236}">
              <a16:creationId xmlns:a16="http://schemas.microsoft.com/office/drawing/2014/main" id="{4362A715-3A1B-45F3-99DA-09364F0F1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295275</xdr:colOff>
      <xdr:row>0</xdr:row>
      <xdr:rowOff>114300</xdr:rowOff>
    </xdr:from>
    <xdr:to>
      <xdr:col>19</xdr:col>
      <xdr:colOff>219075</xdr:colOff>
      <xdr:row>15</xdr:row>
      <xdr:rowOff>0</xdr:rowOff>
    </xdr:to>
    <xdr:graphicFrame macro="">
      <xdr:nvGraphicFramePr>
        <xdr:cNvPr id="2" name="Chart 1">
          <a:extLst>
            <a:ext uri="{FF2B5EF4-FFF2-40B4-BE49-F238E27FC236}">
              <a16:creationId xmlns:a16="http://schemas.microsoft.com/office/drawing/2014/main" id="{784D0916-CA8D-4415-A648-BC0D39EF1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61231</xdr:colOff>
      <xdr:row>0</xdr:row>
      <xdr:rowOff>36738</xdr:rowOff>
    </xdr:from>
    <xdr:to>
      <xdr:col>18</xdr:col>
      <xdr:colOff>13607</xdr:colOff>
      <xdr:row>14</xdr:row>
      <xdr:rowOff>112938</xdr:rowOff>
    </xdr:to>
    <xdr:graphicFrame macro="">
      <xdr:nvGraphicFramePr>
        <xdr:cNvPr id="6" name="Chart 5">
          <a:extLst>
            <a:ext uri="{FF2B5EF4-FFF2-40B4-BE49-F238E27FC236}">
              <a16:creationId xmlns:a16="http://schemas.microsoft.com/office/drawing/2014/main" id="{32FE703A-8F7C-4E6D-93B2-1B168472CB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238125</xdr:colOff>
      <xdr:row>0</xdr:row>
      <xdr:rowOff>13607</xdr:rowOff>
    </xdr:from>
    <xdr:to>
      <xdr:col>29</xdr:col>
      <xdr:colOff>81642</xdr:colOff>
      <xdr:row>14</xdr:row>
      <xdr:rowOff>89807</xdr:rowOff>
    </xdr:to>
    <xdr:graphicFrame macro="">
      <xdr:nvGraphicFramePr>
        <xdr:cNvPr id="7" name="Chart 6">
          <a:extLst>
            <a:ext uri="{FF2B5EF4-FFF2-40B4-BE49-F238E27FC236}">
              <a16:creationId xmlns:a16="http://schemas.microsoft.com/office/drawing/2014/main" id="{D6C109C4-501F-40A4-8662-FA762B791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578304</xdr:colOff>
      <xdr:row>15</xdr:row>
      <xdr:rowOff>50344</xdr:rowOff>
    </xdr:from>
    <xdr:to>
      <xdr:col>18</xdr:col>
      <xdr:colOff>27215</xdr:colOff>
      <xdr:row>29</xdr:row>
      <xdr:rowOff>126544</xdr:rowOff>
    </xdr:to>
    <xdr:graphicFrame macro="">
      <xdr:nvGraphicFramePr>
        <xdr:cNvPr id="8" name="Chart 7">
          <a:extLst>
            <a:ext uri="{FF2B5EF4-FFF2-40B4-BE49-F238E27FC236}">
              <a16:creationId xmlns:a16="http://schemas.microsoft.com/office/drawing/2014/main" id="{B4FA5808-C262-46BE-86E4-0058EC86B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251732</xdr:colOff>
      <xdr:row>15</xdr:row>
      <xdr:rowOff>63952</xdr:rowOff>
    </xdr:from>
    <xdr:to>
      <xdr:col>29</xdr:col>
      <xdr:colOff>54428</xdr:colOff>
      <xdr:row>29</xdr:row>
      <xdr:rowOff>140152</xdr:rowOff>
    </xdr:to>
    <xdr:graphicFrame macro="">
      <xdr:nvGraphicFramePr>
        <xdr:cNvPr id="9" name="Chart 8">
          <a:extLst>
            <a:ext uri="{FF2B5EF4-FFF2-40B4-BE49-F238E27FC236}">
              <a16:creationId xmlns:a16="http://schemas.microsoft.com/office/drawing/2014/main" id="{B69CAA26-6FD0-496D-9700-69D1DA657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552455</xdr:colOff>
      <xdr:row>2</xdr:row>
      <xdr:rowOff>47625</xdr:rowOff>
    </xdr:from>
    <xdr:to>
      <xdr:col>22</xdr:col>
      <xdr:colOff>9525</xdr:colOff>
      <xdr:row>20</xdr:row>
      <xdr:rowOff>38106</xdr:rowOff>
    </xdr:to>
    <xdr:graphicFrame macro="">
      <xdr:nvGraphicFramePr>
        <xdr:cNvPr id="2" name="Chart 1">
          <a:extLst>
            <a:ext uri="{FF2B5EF4-FFF2-40B4-BE49-F238E27FC236}">
              <a16:creationId xmlns:a16="http://schemas.microsoft.com/office/drawing/2014/main" id="{84889CD3-D68D-43CE-93F2-3C62BB612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41669</xdr:colOff>
      <xdr:row>1</xdr:row>
      <xdr:rowOff>95258</xdr:rowOff>
    </xdr:from>
    <xdr:to>
      <xdr:col>52</xdr:col>
      <xdr:colOff>130968</xdr:colOff>
      <xdr:row>15</xdr:row>
      <xdr:rowOff>171458</xdr:rowOff>
    </xdr:to>
    <xdr:graphicFrame macro="">
      <xdr:nvGraphicFramePr>
        <xdr:cNvPr id="3" name="Chart 2">
          <a:extLst>
            <a:ext uri="{FF2B5EF4-FFF2-40B4-BE49-F238E27FC236}">
              <a16:creationId xmlns:a16="http://schemas.microsoft.com/office/drawing/2014/main" id="{A4780C15-1F14-4F8A-86EC-9433F0E54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600075</xdr:colOff>
      <xdr:row>1</xdr:row>
      <xdr:rowOff>4762</xdr:rowOff>
    </xdr:from>
    <xdr:to>
      <xdr:col>21</xdr:col>
      <xdr:colOff>571501</xdr:colOff>
      <xdr:row>15</xdr:row>
      <xdr:rowOff>80962</xdr:rowOff>
    </xdr:to>
    <xdr:graphicFrame macro="">
      <xdr:nvGraphicFramePr>
        <xdr:cNvPr id="3" name="Chart 2">
          <a:extLst>
            <a:ext uri="{FF2B5EF4-FFF2-40B4-BE49-F238E27FC236}">
              <a16:creationId xmlns:a16="http://schemas.microsoft.com/office/drawing/2014/main" id="{3AF1B4D3-655F-4BC3-A294-DF04230F0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133350</xdr:colOff>
      <xdr:row>1</xdr:row>
      <xdr:rowOff>19050</xdr:rowOff>
    </xdr:from>
    <xdr:to>
      <xdr:col>18</xdr:col>
      <xdr:colOff>0</xdr:colOff>
      <xdr:row>15</xdr:row>
      <xdr:rowOff>95250</xdr:rowOff>
    </xdr:to>
    <xdr:graphicFrame macro="">
      <xdr:nvGraphicFramePr>
        <xdr:cNvPr id="2" name="Chart 1">
          <a:extLst>
            <a:ext uri="{FF2B5EF4-FFF2-40B4-BE49-F238E27FC236}">
              <a16:creationId xmlns:a16="http://schemas.microsoft.com/office/drawing/2014/main" id="{F4897D44-D2FD-4C36-A6B9-CCD7FEB3BE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571500</xdr:colOff>
      <xdr:row>3</xdr:row>
      <xdr:rowOff>152400</xdr:rowOff>
    </xdr:from>
    <xdr:to>
      <xdr:col>15</xdr:col>
      <xdr:colOff>571501</xdr:colOff>
      <xdr:row>11</xdr:row>
      <xdr:rowOff>85725</xdr:rowOff>
    </xdr:to>
    <xdr:cxnSp macro="">
      <xdr:nvCxnSpPr>
        <xdr:cNvPr id="3" name="Straight Connector 2">
          <a:extLst>
            <a:ext uri="{FF2B5EF4-FFF2-40B4-BE49-F238E27FC236}">
              <a16:creationId xmlns:a16="http://schemas.microsoft.com/office/drawing/2014/main" id="{B13325C1-B1DC-466A-8D0B-8C177AC27588}"/>
            </a:ext>
          </a:extLst>
        </xdr:cNvPr>
        <xdr:cNvCxnSpPr/>
      </xdr:nvCxnSpPr>
      <xdr:spPr>
        <a:xfrm>
          <a:off x="11153775" y="723900"/>
          <a:ext cx="1" cy="1457325"/>
        </a:xfrm>
        <a:prstGeom prst="line">
          <a:avLst/>
        </a:prstGeom>
        <a:ln w="1905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avyahbhat\Downloads\Activations-%20July%20Aug%20update-Signup-adstock-0.6D-Model%20Export-12_11_2021_08.16.35%20adstock%200.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avya%20Bhat-8.13.2021/SynologyDrive/Bolt%20MMM/Bolt-New%20Data2/Refered%20data/MMM%20Analytics%20Edge%20-%20Bolt%20-%20data%20collection%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Details"/>
      <sheetName val="Model Fit"/>
      <sheetName val="Sheet1"/>
      <sheetName val="Sheet3"/>
      <sheetName val="Sheet2"/>
      <sheetName val="Sheet4"/>
      <sheetName val="Decomps chart"/>
      <sheetName val="Model Decomp"/>
      <sheetName val="ooh FB"/>
      <sheetName val="Model Due-To"/>
      <sheetName val="Measure Transformation"/>
      <sheetName val="Decomps chart (2)"/>
    </sheetNames>
    <sheetDataSet>
      <sheetData sheetId="0">
        <row r="10">
          <cell r="E10" t="str">
            <v>Correction Factor</v>
          </cell>
          <cell r="F10"/>
          <cell r="G10">
            <v>1.0000001000000001</v>
          </cell>
        </row>
        <row r="11">
          <cell r="E11" t="str">
            <v>Intercept</v>
          </cell>
          <cell r="F11" t="str">
            <v xml:space="preserve"> London</v>
          </cell>
          <cell r="G11">
            <v>1179.793872</v>
          </cell>
        </row>
        <row r="12">
          <cell r="E12" t="str">
            <v>AppleSearch_Brand_Imp</v>
          </cell>
          <cell r="F12" t="str">
            <v xml:space="preserve"> London</v>
          </cell>
          <cell r="G12">
            <v>15.025539999999999</v>
          </cell>
        </row>
        <row r="13">
          <cell r="E13" t="str">
            <v>AppleSearch_NonBrand_Imp</v>
          </cell>
          <cell r="F13" t="str">
            <v xml:space="preserve"> London</v>
          </cell>
          <cell r="G13">
            <v>10.670820000000001</v>
          </cell>
        </row>
        <row r="14">
          <cell r="E14" t="str">
            <v>NonDigital_besidesOOH_spend</v>
          </cell>
          <cell r="F14" t="str">
            <v xml:space="preserve"> London</v>
          </cell>
          <cell r="G14">
            <v>4.6740200000000003E-2</v>
          </cell>
        </row>
        <row r="15">
          <cell r="E15" t="str">
            <v>Precipitation</v>
          </cell>
          <cell r="F15" t="str">
            <v xml:space="preserve"> London</v>
          </cell>
          <cell r="G15">
            <v>9.5888857999999999</v>
          </cell>
        </row>
        <row r="16">
          <cell r="E16" t="str">
            <v>TikTok_Impression</v>
          </cell>
          <cell r="F16" t="str">
            <v xml:space="preserve"> London</v>
          </cell>
          <cell r="G16">
            <v>7.6149999999999995E-2</v>
          </cell>
        </row>
        <row r="17">
          <cell r="E17" t="str">
            <v>Holiday_Others</v>
          </cell>
          <cell r="F17" t="str">
            <v xml:space="preserve"> London</v>
          </cell>
          <cell r="G17">
            <v>1035.0708102999999</v>
          </cell>
        </row>
        <row r="18">
          <cell r="E18" t="str">
            <v>Google_SearchNonBrand_Imp</v>
          </cell>
          <cell r="F18" t="str">
            <v xml:space="preserve"> London</v>
          </cell>
          <cell r="G18">
            <v>12.253299999999999</v>
          </cell>
        </row>
        <row r="19">
          <cell r="E19" t="str">
            <v>Google_Video_Imp</v>
          </cell>
          <cell r="F19" t="str">
            <v xml:space="preserve"> London</v>
          </cell>
          <cell r="G19">
            <v>6.8274000000000001E-2</v>
          </cell>
        </row>
        <row r="20">
          <cell r="E20" t="str">
            <v>Google_SearchBrand_Imp</v>
          </cell>
          <cell r="F20" t="str">
            <v xml:space="preserve"> London</v>
          </cell>
          <cell r="G20">
            <v>11.150274</v>
          </cell>
        </row>
        <row r="21">
          <cell r="E21" t="str">
            <v>OOH_TikTok_Imp</v>
          </cell>
          <cell r="F21" t="str">
            <v xml:space="preserve"> London</v>
          </cell>
          <cell r="G21">
            <v>3.1404000000000001E-2</v>
          </cell>
        </row>
        <row r="22">
          <cell r="E22" t="str">
            <v>Holiday_Halloween</v>
          </cell>
          <cell r="F22" t="str">
            <v xml:space="preserve"> London</v>
          </cell>
          <cell r="G22">
            <v>1312.4451165999999</v>
          </cell>
        </row>
        <row r="23">
          <cell r="E23" t="str">
            <v>Total_TwitterAds_Imp</v>
          </cell>
          <cell r="F23" t="str">
            <v xml:space="preserve"> London</v>
          </cell>
          <cell r="G23">
            <v>0.197855</v>
          </cell>
        </row>
        <row r="24">
          <cell r="E24" t="str">
            <v>FB_BrandAcquisition_Imp_V2</v>
          </cell>
          <cell r="F24" t="str">
            <v xml:space="preserve"> London</v>
          </cell>
          <cell r="G24">
            <v>0.18128</v>
          </cell>
        </row>
        <row r="25">
          <cell r="E25" t="str">
            <v>OOH_2020</v>
          </cell>
          <cell r="F25" t="str">
            <v xml:space="preserve"> London</v>
          </cell>
          <cell r="G25">
            <v>0.10151499999999999</v>
          </cell>
        </row>
        <row r="26">
          <cell r="E26" t="str">
            <v>Snap_Imp</v>
          </cell>
          <cell r="F26" t="str">
            <v xml:space="preserve"> London</v>
          </cell>
          <cell r="G26">
            <v>0.1287336</v>
          </cell>
        </row>
        <row r="27">
          <cell r="E27" t="str">
            <v>FBPost_engagement_Imp_V2</v>
          </cell>
          <cell r="F27" t="str">
            <v xml:space="preserve"> London</v>
          </cell>
          <cell r="G27">
            <v>0.43340800000000002</v>
          </cell>
        </row>
        <row r="28">
          <cell r="E28" t="str">
            <v>Lifecycle_Adhoc_TSM</v>
          </cell>
          <cell r="F28" t="str">
            <v xml:space="preserve"> London</v>
          </cell>
          <cell r="G28">
            <v>3.7501000000000001E-3</v>
          </cell>
        </row>
        <row r="29">
          <cell r="E29" t="str">
            <v>FBPost_Reach_Imp_V2</v>
          </cell>
          <cell r="F29" t="str">
            <v xml:space="preserve"> London</v>
          </cell>
          <cell r="G29">
            <v>0.11135200000000001</v>
          </cell>
        </row>
        <row r="30">
          <cell r="E30" t="str">
            <v>Holiday_Christmas</v>
          </cell>
          <cell r="F30" t="str">
            <v xml:space="preserve"> London</v>
          </cell>
          <cell r="G30">
            <v>5983.6007616999996</v>
          </cell>
        </row>
        <row r="31">
          <cell r="E31" t="str">
            <v>Influencer_reach</v>
          </cell>
          <cell r="F31" t="str">
            <v xml:space="preserve"> London</v>
          </cell>
          <cell r="G31">
            <v>0.91345699999999996</v>
          </cell>
        </row>
        <row r="32">
          <cell r="E32" t="str">
            <v>Lifecycle_UserCampaign_TSM</v>
          </cell>
          <cell r="F32" t="str">
            <v xml:space="preserve"> London</v>
          </cell>
          <cell r="G32">
            <v>5.574E-4</v>
          </cell>
        </row>
        <row r="33">
          <cell r="E33" t="str">
            <v>Google_Imp</v>
          </cell>
          <cell r="F33" t="str">
            <v xml:space="preserve"> London</v>
          </cell>
          <cell r="G33">
            <v>0.23287359999999999</v>
          </cell>
        </row>
        <row r="34">
          <cell r="E34" t="str">
            <v>FB_Ads_Imp_V2</v>
          </cell>
          <cell r="F34" t="str">
            <v xml:space="preserve"> London</v>
          </cell>
          <cell r="G34">
            <v>0.41986679999999998</v>
          </cell>
        </row>
        <row r="35">
          <cell r="E35" t="str">
            <v>Holiday_NewYear</v>
          </cell>
          <cell r="F35" t="str">
            <v xml:space="preserve"> London</v>
          </cell>
          <cell r="G35">
            <v>6720.5587598000002</v>
          </cell>
        </row>
        <row r="36">
          <cell r="E36" t="str">
            <v>FBPost_BrandAwareness_Imp_V2</v>
          </cell>
          <cell r="F36" t="str">
            <v xml:space="preserve"> London</v>
          </cell>
          <cell r="G36">
            <v>0.37512000000000001</v>
          </cell>
        </row>
        <row r="37">
          <cell r="E37" t="str">
            <v>Event_OOH_Campaign_Cost_F</v>
          </cell>
          <cell r="F37" t="str">
            <v xml:space="preserve"> London</v>
          </cell>
          <cell r="G37">
            <v>63.761299999999999</v>
          </cell>
        </row>
        <row r="38">
          <cell r="E38" t="str">
            <v>PreCovid_Mon</v>
          </cell>
          <cell r="F38" t="str">
            <v xml:space="preserve"> London</v>
          </cell>
          <cell r="G38">
            <v>-450.12209739999997</v>
          </cell>
        </row>
        <row r="39">
          <cell r="E39" t="str">
            <v>Event_FreetripWaitingVol1_Cost_F</v>
          </cell>
          <cell r="F39" t="str">
            <v xml:space="preserve"> London</v>
          </cell>
          <cell r="G39">
            <v>25.135200000000001</v>
          </cell>
        </row>
        <row r="40">
          <cell r="E40" t="str">
            <v>Covid_Holiday_Others</v>
          </cell>
          <cell r="F40" t="str">
            <v xml:space="preserve"> London</v>
          </cell>
          <cell r="G40">
            <v>192.0728374</v>
          </cell>
        </row>
        <row r="41">
          <cell r="E41" t="str">
            <v>Lockdown_Fri</v>
          </cell>
          <cell r="F41" t="str">
            <v xml:space="preserve"> London</v>
          </cell>
          <cell r="G41">
            <v>970.58161259999997</v>
          </cell>
        </row>
        <row r="42">
          <cell r="E42" t="str">
            <v>Covid_Holiday_Halloween</v>
          </cell>
          <cell r="F42" t="str">
            <v xml:space="preserve"> London</v>
          </cell>
          <cell r="G42">
            <v>1537.7552250000001</v>
          </cell>
        </row>
        <row r="43">
          <cell r="E43" t="str">
            <v>Covid_Holiday_Easter</v>
          </cell>
          <cell r="F43" t="str">
            <v xml:space="preserve"> London</v>
          </cell>
          <cell r="G43">
            <v>985.32377199999996</v>
          </cell>
        </row>
        <row r="44">
          <cell r="E44" t="str">
            <v>PreCovid_Fri</v>
          </cell>
          <cell r="F44" t="str">
            <v xml:space="preserve"> London</v>
          </cell>
          <cell r="G44">
            <v>1547.0648816</v>
          </cell>
        </row>
        <row r="45">
          <cell r="E45" t="str">
            <v>Event_FreetripWaitingVol23_Cost_F</v>
          </cell>
          <cell r="F45" t="str">
            <v xml:space="preserve"> London</v>
          </cell>
          <cell r="G45">
            <v>60.280799999999999</v>
          </cell>
        </row>
        <row r="46">
          <cell r="E46" t="str">
            <v>Lockdown_Mon</v>
          </cell>
          <cell r="F46" t="str">
            <v xml:space="preserve"> London</v>
          </cell>
          <cell r="G46">
            <v>-92.962059699999998</v>
          </cell>
        </row>
        <row r="47">
          <cell r="E47" t="str">
            <v>PreCovid_Sat</v>
          </cell>
          <cell r="F47" t="str">
            <v xml:space="preserve"> London</v>
          </cell>
          <cell r="G47">
            <v>3669.4358222000001</v>
          </cell>
        </row>
        <row r="48">
          <cell r="E48" t="str">
            <v>PreCovid_Sun</v>
          </cell>
          <cell r="F48" t="str">
            <v xml:space="preserve"> London</v>
          </cell>
          <cell r="G48">
            <v>1848.7198023999999</v>
          </cell>
        </row>
        <row r="49">
          <cell r="E49" t="str">
            <v>Event_RMNFTR8GBP_Cost_F</v>
          </cell>
          <cell r="F49" t="str">
            <v xml:space="preserve"> London</v>
          </cell>
          <cell r="G49">
            <v>55.046399999999998</v>
          </cell>
        </row>
        <row r="50">
          <cell r="E50" t="str">
            <v>Halloween_weekend</v>
          </cell>
          <cell r="F50" t="str">
            <v xml:space="preserve"> London</v>
          </cell>
          <cell r="G50">
            <v>2432.6238320000002</v>
          </cell>
        </row>
        <row r="51">
          <cell r="E51" t="str">
            <v>Covid_Holiday_Christmas</v>
          </cell>
          <cell r="F51" t="str">
            <v xml:space="preserve"> London</v>
          </cell>
          <cell r="G51">
            <v>1952.1990874999999</v>
          </cell>
        </row>
        <row r="52">
          <cell r="E52" t="str">
            <v>Lockdown_Sat</v>
          </cell>
          <cell r="F52" t="str">
            <v xml:space="preserve"> London</v>
          </cell>
          <cell r="G52">
            <v>2237.4317986000001</v>
          </cell>
        </row>
        <row r="53">
          <cell r="E53" t="str">
            <v>Event_RMNFTR10GBP_Cost_F</v>
          </cell>
          <cell r="F53" t="str">
            <v xml:space="preserve"> London</v>
          </cell>
          <cell r="G53">
            <v>144.46440000000001</v>
          </cell>
        </row>
        <row r="54">
          <cell r="E54" t="str">
            <v>Covid_Holiday_NewYear</v>
          </cell>
          <cell r="F54" t="str">
            <v xml:space="preserve"> London</v>
          </cell>
          <cell r="G54">
            <v>647.91538000000003</v>
          </cell>
        </row>
        <row r="55">
          <cell r="E55" t="str">
            <v>Holiday_Bank</v>
          </cell>
          <cell r="F55" t="str">
            <v xml:space="preserve"> London</v>
          </cell>
          <cell r="G55">
            <v>800.53657209999994</v>
          </cell>
        </row>
        <row r="56">
          <cell r="E56" t="str">
            <v>Lockdown_Sun</v>
          </cell>
          <cell r="F56" t="str">
            <v xml:space="preserve"> London</v>
          </cell>
          <cell r="G56">
            <v>1008.2481340000001</v>
          </cell>
        </row>
        <row r="57">
          <cell r="E57" t="str">
            <v>Event_Cost_Others_F</v>
          </cell>
          <cell r="F57" t="str">
            <v xml:space="preserve"> London</v>
          </cell>
          <cell r="G57">
            <v>5.3159539999999996</v>
          </cell>
        </row>
        <row r="58">
          <cell r="E58" t="str">
            <v>Covid_Holiday_Bank</v>
          </cell>
          <cell r="F58" t="str">
            <v xml:space="preserve"> London</v>
          </cell>
          <cell r="G58">
            <v>631.92156199999999</v>
          </cell>
        </row>
        <row r="59">
          <cell r="E59" t="str">
            <v>Dec_2019</v>
          </cell>
          <cell r="F59" t="str">
            <v xml:space="preserve"> London</v>
          </cell>
          <cell r="G59">
            <v>2407.5260972000001</v>
          </cell>
        </row>
        <row r="60">
          <cell r="E60" t="str">
            <v>Dec_2020</v>
          </cell>
          <cell r="F60" t="str">
            <v xml:space="preserve"> London</v>
          </cell>
          <cell r="G60">
            <v>1245.8597702</v>
          </cell>
        </row>
        <row r="61">
          <cell r="E61" t="str">
            <v>OOH_2021</v>
          </cell>
          <cell r="F61" t="str">
            <v xml:space="preserve"> London</v>
          </cell>
          <cell r="G61">
            <v>0.72770000000000001</v>
          </cell>
        </row>
        <row r="62">
          <cell r="E62" t="str">
            <v>Covid_Mon</v>
          </cell>
          <cell r="F62" t="str">
            <v xml:space="preserve"> London</v>
          </cell>
          <cell r="G62">
            <v>-583.58256159999996</v>
          </cell>
        </row>
        <row r="63">
          <cell r="E63" t="str">
            <v>Covid_Fri</v>
          </cell>
          <cell r="F63" t="str">
            <v xml:space="preserve"> London</v>
          </cell>
          <cell r="G63">
            <v>1654.6245676000001</v>
          </cell>
        </row>
        <row r="64">
          <cell r="E64" t="str">
            <v>Covid_Sun</v>
          </cell>
          <cell r="F64" t="str">
            <v xml:space="preserve"> London</v>
          </cell>
          <cell r="G64">
            <v>1690.133143</v>
          </cell>
        </row>
        <row r="65">
          <cell r="E65" t="str">
            <v>Covid_Sat</v>
          </cell>
          <cell r="F65" t="str">
            <v xml:space="preserve"> London</v>
          </cell>
          <cell r="G65">
            <v>3581.8789913999999</v>
          </cell>
        </row>
        <row r="66">
          <cell r="E66" t="str">
            <v>Mobility</v>
          </cell>
          <cell r="F66" t="str">
            <v xml:space="preserve"> London</v>
          </cell>
          <cell r="G66">
            <v>10.1300325</v>
          </cell>
        </row>
        <row r="67">
          <cell r="E67" t="str">
            <v>Signups_6gbp_E</v>
          </cell>
          <cell r="F67" t="str">
            <v xml:space="preserve"> London</v>
          </cell>
          <cell r="G67">
            <v>0.21626809999999999</v>
          </cell>
        </row>
        <row r="68">
          <cell r="E68" t="str">
            <v>Signups_14gbp_E</v>
          </cell>
          <cell r="F68" t="str">
            <v xml:space="preserve"> London</v>
          </cell>
          <cell r="G68">
            <v>3.6470000000000002E-2</v>
          </cell>
        </row>
        <row r="69">
          <cell r="E69" t="str">
            <v>Signups_7gbp_E</v>
          </cell>
          <cell r="F69" t="str">
            <v xml:space="preserve"> London</v>
          </cell>
          <cell r="G69">
            <v>0.2162956</v>
          </cell>
        </row>
        <row r="70">
          <cell r="E70" t="str">
            <v>Signups_Others_E</v>
          </cell>
          <cell r="F70" t="str">
            <v xml:space="preserve"> London</v>
          </cell>
          <cell r="G70">
            <v>0.16914109999999999</v>
          </cell>
        </row>
        <row r="71">
          <cell r="E71" t="str">
            <v>Signups_5gbp_E</v>
          </cell>
          <cell r="F71" t="str">
            <v xml:space="preserve"> London</v>
          </cell>
          <cell r="G71">
            <v>0.1528854</v>
          </cell>
        </row>
        <row r="72">
          <cell r="E72" t="str">
            <v>Ref_10gbp_2019F</v>
          </cell>
          <cell r="F72" t="str">
            <v xml:space="preserve"> London</v>
          </cell>
          <cell r="G72">
            <v>16.685719800000001</v>
          </cell>
        </row>
        <row r="73">
          <cell r="E73" t="str">
            <v>Ref_12gbp_2019F</v>
          </cell>
          <cell r="F73" t="str">
            <v xml:space="preserve"> London</v>
          </cell>
          <cell r="G73">
            <v>399.7373326</v>
          </cell>
        </row>
        <row r="74">
          <cell r="E74" t="str">
            <v>Ref_Others_C</v>
          </cell>
          <cell r="F74" t="str">
            <v xml:space="preserve"> London</v>
          </cell>
          <cell r="G74">
            <v>1.0908000000000001E-3</v>
          </cell>
        </row>
        <row r="75">
          <cell r="E75" t="str">
            <v>Ref_10gbp_C</v>
          </cell>
          <cell r="F75" t="str">
            <v xml:space="preserve"> London</v>
          </cell>
          <cell r="G75">
            <v>4.3600000000000002E-3</v>
          </cell>
        </row>
        <row r="76">
          <cell r="E76" t="str">
            <v>Ref_12gbp_C</v>
          </cell>
          <cell r="F76" t="str">
            <v xml:space="preserve"> London</v>
          </cell>
          <cell r="G76">
            <v>1.4801E-3</v>
          </cell>
        </row>
      </sheetData>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KPI (dependent variable)"/>
      <sheetName val="Key Holidays and Events List"/>
      <sheetName val="Q2 OOH Campaign Data "/>
      <sheetName val="OOH detailed data"/>
      <sheetName val="Digital metrics"/>
      <sheetName val="Digital metrics spend"/>
      <sheetName val="Digital metrics Imp"/>
      <sheetName val="Campaigns cost"/>
      <sheetName val="Sheet1"/>
      <sheetName val="Daily targeted campaigns"/>
      <sheetName val="Referrals"/>
      <sheetName val="day to day referrals"/>
      <sheetName val="day to day referrals (2)"/>
      <sheetName val="Daily event codes"/>
      <sheetName val="Digital metircs - monthly"/>
      <sheetName val="Digital metrics - weekly"/>
      <sheetName val="Lifecycle"/>
      <sheetName val="Lifecycle day to day"/>
      <sheetName val="Categories ETAs"/>
      <sheetName val="PR sentiment"/>
      <sheetName val="PR metrics"/>
      <sheetName val="External Factors"/>
      <sheetName val="Economy "/>
    </sheetNames>
    <sheetDataSet>
      <sheetData sheetId="0"/>
      <sheetData sheetId="1"/>
      <sheetData sheetId="2"/>
      <sheetData sheetId="3"/>
      <sheetData sheetId="4"/>
      <sheetData sheetId="5"/>
      <sheetData sheetId="6"/>
      <sheetData sheetId="7"/>
      <sheetData sheetId="8">
        <row r="2">
          <cell r="A2">
            <v>44493</v>
          </cell>
          <cell r="B2">
            <v>2386</v>
          </cell>
          <cell r="C2">
            <v>7090</v>
          </cell>
          <cell r="D2">
            <v>0</v>
          </cell>
          <cell r="E2">
            <v>6121</v>
          </cell>
          <cell r="F2"/>
          <cell r="G2"/>
          <cell r="H2">
            <v>45980</v>
          </cell>
        </row>
        <row r="3">
          <cell r="A3">
            <v>44492</v>
          </cell>
          <cell r="B3">
            <v>2796</v>
          </cell>
          <cell r="C3">
            <v>9590</v>
          </cell>
          <cell r="D3">
            <v>0</v>
          </cell>
          <cell r="E3">
            <v>7769</v>
          </cell>
          <cell r="F3"/>
          <cell r="G3"/>
          <cell r="H3">
            <v>55756</v>
          </cell>
        </row>
        <row r="4">
          <cell r="A4">
            <v>44491</v>
          </cell>
          <cell r="B4">
            <v>1760</v>
          </cell>
          <cell r="C4">
            <v>5809</v>
          </cell>
          <cell r="D4">
            <v>12</v>
          </cell>
          <cell r="E4">
            <v>6250</v>
          </cell>
          <cell r="F4"/>
          <cell r="G4"/>
          <cell r="H4">
            <v>36075</v>
          </cell>
        </row>
        <row r="5">
          <cell r="A5">
            <v>44490</v>
          </cell>
          <cell r="B5">
            <v>1779</v>
          </cell>
          <cell r="C5">
            <v>4859</v>
          </cell>
          <cell r="D5">
            <v>0</v>
          </cell>
          <cell r="E5">
            <v>4351</v>
          </cell>
          <cell r="F5"/>
          <cell r="G5"/>
          <cell r="H5">
            <v>29676</v>
          </cell>
        </row>
        <row r="6">
          <cell r="A6">
            <v>44489</v>
          </cell>
          <cell r="B6">
            <v>1811</v>
          </cell>
          <cell r="C6">
            <v>5282</v>
          </cell>
          <cell r="D6">
            <v>0</v>
          </cell>
          <cell r="E6">
            <v>4324</v>
          </cell>
          <cell r="F6"/>
          <cell r="G6"/>
          <cell r="H6">
            <v>30081</v>
          </cell>
        </row>
        <row r="7">
          <cell r="A7">
            <v>44488</v>
          </cell>
          <cell r="B7">
            <v>1516</v>
          </cell>
          <cell r="C7">
            <v>5044</v>
          </cell>
          <cell r="D7">
            <v>214</v>
          </cell>
          <cell r="E7">
            <v>3951</v>
          </cell>
          <cell r="F7"/>
          <cell r="G7"/>
          <cell r="H7">
            <v>24023</v>
          </cell>
        </row>
        <row r="8">
          <cell r="A8">
            <v>44487</v>
          </cell>
          <cell r="B8">
            <v>1868</v>
          </cell>
          <cell r="C8">
            <v>8213</v>
          </cell>
          <cell r="D8">
            <v>1014</v>
          </cell>
          <cell r="E8">
            <v>4606</v>
          </cell>
          <cell r="F8"/>
          <cell r="G8"/>
          <cell r="H8">
            <v>25051</v>
          </cell>
        </row>
        <row r="9">
          <cell r="A9">
            <v>44486</v>
          </cell>
          <cell r="B9">
            <v>2392</v>
          </cell>
          <cell r="C9">
            <v>17009</v>
          </cell>
          <cell r="D9">
            <v>746</v>
          </cell>
          <cell r="E9">
            <v>5286</v>
          </cell>
          <cell r="F9"/>
          <cell r="G9"/>
          <cell r="H9">
            <v>42414</v>
          </cell>
        </row>
        <row r="10">
          <cell r="A10">
            <v>44485</v>
          </cell>
          <cell r="B10">
            <v>3380</v>
          </cell>
          <cell r="C10">
            <v>22107</v>
          </cell>
          <cell r="D10">
            <v>983</v>
          </cell>
          <cell r="E10">
            <v>5812</v>
          </cell>
          <cell r="F10"/>
          <cell r="G10"/>
          <cell r="H10">
            <v>52299</v>
          </cell>
        </row>
        <row r="11">
          <cell r="A11">
            <v>44484</v>
          </cell>
          <cell r="B11">
            <v>2435</v>
          </cell>
          <cell r="C11">
            <v>19431</v>
          </cell>
          <cell r="D11">
            <v>950</v>
          </cell>
          <cell r="E11">
            <v>5016</v>
          </cell>
          <cell r="F11"/>
          <cell r="G11"/>
          <cell r="H11">
            <v>35390</v>
          </cell>
        </row>
        <row r="12">
          <cell r="A12">
            <v>44483</v>
          </cell>
          <cell r="B12">
            <v>1595</v>
          </cell>
          <cell r="C12">
            <v>15841</v>
          </cell>
          <cell r="D12">
            <v>662</v>
          </cell>
          <cell r="E12">
            <v>3361</v>
          </cell>
          <cell r="F12"/>
          <cell r="G12"/>
          <cell r="H12">
            <v>27098</v>
          </cell>
        </row>
        <row r="13">
          <cell r="A13">
            <v>44482</v>
          </cell>
          <cell r="B13">
            <v>1601</v>
          </cell>
          <cell r="C13">
            <v>14965</v>
          </cell>
          <cell r="D13">
            <v>954</v>
          </cell>
          <cell r="E13">
            <v>3688</v>
          </cell>
          <cell r="F13"/>
          <cell r="G13"/>
          <cell r="H13">
            <v>20581</v>
          </cell>
        </row>
        <row r="14">
          <cell r="A14">
            <v>44481</v>
          </cell>
          <cell r="B14">
            <v>1462</v>
          </cell>
          <cell r="C14">
            <v>14961</v>
          </cell>
          <cell r="D14">
            <v>945</v>
          </cell>
          <cell r="E14">
            <v>3931</v>
          </cell>
          <cell r="F14"/>
          <cell r="G14"/>
          <cell r="H14">
            <v>16677</v>
          </cell>
        </row>
        <row r="15">
          <cell r="A15">
            <v>44480</v>
          </cell>
          <cell r="B15">
            <v>1638</v>
          </cell>
          <cell r="C15">
            <v>13640</v>
          </cell>
          <cell r="D15">
            <v>831</v>
          </cell>
          <cell r="E15">
            <v>3209</v>
          </cell>
          <cell r="F15"/>
          <cell r="G15"/>
          <cell r="H15">
            <v>18082</v>
          </cell>
        </row>
        <row r="16">
          <cell r="A16">
            <v>44479</v>
          </cell>
          <cell r="B16">
            <v>1843</v>
          </cell>
          <cell r="C16">
            <v>19315</v>
          </cell>
          <cell r="D16">
            <v>648</v>
          </cell>
          <cell r="E16">
            <v>4686</v>
          </cell>
          <cell r="F16"/>
          <cell r="G16"/>
          <cell r="H16">
            <v>28222</v>
          </cell>
        </row>
        <row r="17">
          <cell r="A17">
            <v>44478</v>
          </cell>
          <cell r="B17">
            <v>2244</v>
          </cell>
          <cell r="C17">
            <v>24464</v>
          </cell>
          <cell r="D17">
            <v>898</v>
          </cell>
          <cell r="E17">
            <v>5749</v>
          </cell>
          <cell r="F17"/>
          <cell r="G17"/>
          <cell r="H17">
            <v>42463</v>
          </cell>
        </row>
        <row r="18">
          <cell r="A18">
            <v>44477</v>
          </cell>
          <cell r="B18">
            <v>1750</v>
          </cell>
          <cell r="C18">
            <v>17560</v>
          </cell>
          <cell r="D18">
            <v>871</v>
          </cell>
          <cell r="E18">
            <v>4289</v>
          </cell>
          <cell r="F18"/>
          <cell r="G18"/>
          <cell r="H18">
            <v>45444</v>
          </cell>
        </row>
        <row r="19">
          <cell r="A19">
            <v>44476</v>
          </cell>
          <cell r="B19">
            <v>1513</v>
          </cell>
          <cell r="C19">
            <v>13998</v>
          </cell>
          <cell r="D19">
            <v>775</v>
          </cell>
          <cell r="E19">
            <v>3560</v>
          </cell>
          <cell r="F19"/>
          <cell r="G19"/>
          <cell r="H19">
            <v>41568</v>
          </cell>
        </row>
        <row r="20">
          <cell r="A20">
            <v>44475</v>
          </cell>
          <cell r="B20">
            <v>1474</v>
          </cell>
          <cell r="C20">
            <v>13617</v>
          </cell>
          <cell r="D20">
            <v>725</v>
          </cell>
          <cell r="E20">
            <v>3329</v>
          </cell>
          <cell r="F20"/>
          <cell r="G20"/>
          <cell r="H20">
            <v>39030</v>
          </cell>
        </row>
        <row r="21">
          <cell r="A21">
            <v>44474</v>
          </cell>
          <cell r="B21">
            <v>1383</v>
          </cell>
          <cell r="C21">
            <v>12610</v>
          </cell>
          <cell r="D21">
            <v>859</v>
          </cell>
          <cell r="E21">
            <v>3307</v>
          </cell>
          <cell r="F21"/>
          <cell r="G21"/>
          <cell r="H21">
            <v>37463</v>
          </cell>
        </row>
        <row r="22">
          <cell r="A22">
            <v>44473</v>
          </cell>
          <cell r="B22">
            <v>1562</v>
          </cell>
          <cell r="C22">
            <v>11809</v>
          </cell>
          <cell r="D22">
            <v>626</v>
          </cell>
          <cell r="E22">
            <v>2793</v>
          </cell>
          <cell r="F22"/>
          <cell r="G22"/>
          <cell r="H22">
            <v>33836</v>
          </cell>
        </row>
        <row r="23">
          <cell r="A23">
            <v>44472</v>
          </cell>
          <cell r="B23">
            <v>1937</v>
          </cell>
          <cell r="C23">
            <v>14445</v>
          </cell>
          <cell r="D23">
            <v>387</v>
          </cell>
          <cell r="E23">
            <v>4609</v>
          </cell>
          <cell r="F23"/>
          <cell r="G23"/>
          <cell r="H23">
            <v>60408</v>
          </cell>
        </row>
        <row r="24">
          <cell r="A24">
            <v>44471</v>
          </cell>
          <cell r="B24">
            <v>2501</v>
          </cell>
          <cell r="C24">
            <v>19412</v>
          </cell>
          <cell r="D24">
            <v>438</v>
          </cell>
          <cell r="E24">
            <v>5752</v>
          </cell>
          <cell r="F24"/>
          <cell r="G24"/>
          <cell r="H24">
            <v>86084</v>
          </cell>
        </row>
        <row r="25">
          <cell r="A25">
            <v>44470</v>
          </cell>
          <cell r="B25">
            <v>1608</v>
          </cell>
          <cell r="C25">
            <v>16600</v>
          </cell>
          <cell r="D25">
            <v>337</v>
          </cell>
          <cell r="E25">
            <v>4227</v>
          </cell>
          <cell r="F25"/>
          <cell r="G25"/>
          <cell r="H25">
            <v>51955</v>
          </cell>
        </row>
        <row r="26">
          <cell r="A26">
            <v>44469</v>
          </cell>
          <cell r="B26">
            <v>1814</v>
          </cell>
          <cell r="C26">
            <v>11434</v>
          </cell>
          <cell r="D26">
            <v>397</v>
          </cell>
          <cell r="E26">
            <v>3127</v>
          </cell>
          <cell r="F26"/>
          <cell r="G26"/>
          <cell r="H26">
            <v>44905</v>
          </cell>
        </row>
        <row r="27">
          <cell r="A27">
            <v>44468</v>
          </cell>
          <cell r="B27">
            <v>1556</v>
          </cell>
          <cell r="C27">
            <v>12037</v>
          </cell>
          <cell r="D27">
            <v>543</v>
          </cell>
          <cell r="E27">
            <v>2780</v>
          </cell>
          <cell r="F27"/>
          <cell r="G27"/>
          <cell r="H27">
            <v>39389</v>
          </cell>
        </row>
        <row r="28">
          <cell r="A28">
            <v>44467</v>
          </cell>
          <cell r="B28">
            <v>1233</v>
          </cell>
          <cell r="C28">
            <v>11672</v>
          </cell>
          <cell r="D28">
            <v>673</v>
          </cell>
          <cell r="E28">
            <v>3452</v>
          </cell>
          <cell r="F28"/>
          <cell r="G28"/>
          <cell r="H28">
            <v>41527</v>
          </cell>
        </row>
        <row r="29">
          <cell r="A29">
            <v>44466</v>
          </cell>
          <cell r="B29">
            <v>1375</v>
          </cell>
          <cell r="C29">
            <v>11014</v>
          </cell>
          <cell r="D29">
            <v>1149</v>
          </cell>
          <cell r="E29">
            <v>3429</v>
          </cell>
          <cell r="F29"/>
          <cell r="G29"/>
          <cell r="H29">
            <v>39009</v>
          </cell>
        </row>
        <row r="30">
          <cell r="A30">
            <v>44465</v>
          </cell>
          <cell r="B30">
            <v>1762</v>
          </cell>
          <cell r="C30">
            <v>13644</v>
          </cell>
          <cell r="D30">
            <v>1406</v>
          </cell>
          <cell r="E30">
            <v>5662</v>
          </cell>
          <cell r="F30"/>
          <cell r="G30"/>
          <cell r="H30">
            <v>70340</v>
          </cell>
        </row>
        <row r="31">
          <cell r="A31">
            <v>44464</v>
          </cell>
          <cell r="B31">
            <v>2207</v>
          </cell>
          <cell r="C31">
            <v>17616</v>
          </cell>
          <cell r="D31">
            <v>1999</v>
          </cell>
          <cell r="E31">
            <v>7196</v>
          </cell>
          <cell r="F31"/>
          <cell r="G31"/>
          <cell r="H31">
            <v>90357</v>
          </cell>
        </row>
        <row r="32">
          <cell r="A32">
            <v>44463</v>
          </cell>
          <cell r="B32">
            <v>1788</v>
          </cell>
          <cell r="C32">
            <v>15031</v>
          </cell>
          <cell r="D32">
            <v>1997</v>
          </cell>
          <cell r="E32">
            <v>6361</v>
          </cell>
          <cell r="F32"/>
          <cell r="G32"/>
          <cell r="H32">
            <v>64355</v>
          </cell>
        </row>
        <row r="33">
          <cell r="A33">
            <v>44462</v>
          </cell>
          <cell r="B33">
            <v>1523</v>
          </cell>
          <cell r="C33">
            <v>13064</v>
          </cell>
          <cell r="D33">
            <v>1583</v>
          </cell>
          <cell r="E33">
            <v>4424</v>
          </cell>
          <cell r="F33"/>
          <cell r="G33"/>
          <cell r="H33">
            <v>47004</v>
          </cell>
        </row>
        <row r="34">
          <cell r="A34">
            <v>44461</v>
          </cell>
          <cell r="B34">
            <v>1744</v>
          </cell>
          <cell r="C34">
            <v>13311</v>
          </cell>
          <cell r="D34">
            <v>1782</v>
          </cell>
          <cell r="E34">
            <v>4770</v>
          </cell>
          <cell r="F34"/>
          <cell r="G34"/>
          <cell r="H34">
            <v>43376</v>
          </cell>
        </row>
        <row r="35">
          <cell r="A35">
            <v>44460</v>
          </cell>
          <cell r="B35">
            <v>1605</v>
          </cell>
          <cell r="C35">
            <v>12075</v>
          </cell>
          <cell r="D35">
            <v>1367</v>
          </cell>
          <cell r="E35">
            <v>3874</v>
          </cell>
          <cell r="F35"/>
          <cell r="G35"/>
          <cell r="H35">
            <v>39503</v>
          </cell>
        </row>
        <row r="36">
          <cell r="A36">
            <v>44459</v>
          </cell>
          <cell r="B36">
            <v>1585</v>
          </cell>
          <cell r="C36">
            <v>11930</v>
          </cell>
          <cell r="D36">
            <v>1806</v>
          </cell>
          <cell r="E36">
            <v>4347</v>
          </cell>
          <cell r="F36"/>
          <cell r="G36"/>
          <cell r="H36">
            <v>41735</v>
          </cell>
        </row>
        <row r="37">
          <cell r="A37">
            <v>44458</v>
          </cell>
          <cell r="B37">
            <v>2638</v>
          </cell>
          <cell r="C37">
            <v>16014</v>
          </cell>
          <cell r="D37">
            <v>1695</v>
          </cell>
          <cell r="E37">
            <v>5695</v>
          </cell>
          <cell r="F37"/>
          <cell r="G37"/>
          <cell r="H37">
            <v>75451</v>
          </cell>
        </row>
        <row r="38">
          <cell r="A38">
            <v>44457</v>
          </cell>
          <cell r="B38">
            <v>2962</v>
          </cell>
          <cell r="C38">
            <v>19143</v>
          </cell>
          <cell r="D38">
            <v>2121</v>
          </cell>
          <cell r="E38">
            <v>7189</v>
          </cell>
          <cell r="F38"/>
          <cell r="G38"/>
          <cell r="H38">
            <v>92650</v>
          </cell>
        </row>
        <row r="39">
          <cell r="A39">
            <v>44456</v>
          </cell>
          <cell r="B39">
            <v>2168</v>
          </cell>
          <cell r="C39">
            <v>16341</v>
          </cell>
          <cell r="D39">
            <v>2139</v>
          </cell>
          <cell r="E39">
            <v>5740</v>
          </cell>
          <cell r="F39"/>
          <cell r="G39"/>
          <cell r="H39">
            <v>66102</v>
          </cell>
        </row>
        <row r="40">
          <cell r="A40">
            <v>44455</v>
          </cell>
          <cell r="B40">
            <v>1592</v>
          </cell>
          <cell r="C40">
            <v>14703</v>
          </cell>
          <cell r="D40">
            <v>1689</v>
          </cell>
          <cell r="E40">
            <v>4525</v>
          </cell>
          <cell r="F40"/>
          <cell r="G40"/>
          <cell r="H40">
            <v>53655</v>
          </cell>
        </row>
        <row r="41">
          <cell r="A41">
            <v>44454</v>
          </cell>
          <cell r="B41">
            <v>1554</v>
          </cell>
          <cell r="C41">
            <v>13399</v>
          </cell>
          <cell r="D41">
            <v>1564</v>
          </cell>
          <cell r="E41">
            <v>4383</v>
          </cell>
          <cell r="F41"/>
          <cell r="G41"/>
          <cell r="H41">
            <v>49264</v>
          </cell>
        </row>
        <row r="42">
          <cell r="A42">
            <v>44453</v>
          </cell>
          <cell r="B42">
            <v>1608</v>
          </cell>
          <cell r="C42">
            <v>12319</v>
          </cell>
          <cell r="D42">
            <v>1586</v>
          </cell>
          <cell r="E42">
            <v>4678</v>
          </cell>
          <cell r="F42"/>
          <cell r="G42"/>
          <cell r="H42">
            <v>51308</v>
          </cell>
        </row>
        <row r="43">
          <cell r="A43">
            <v>44452</v>
          </cell>
          <cell r="B43">
            <v>1135</v>
          </cell>
          <cell r="C43">
            <v>12981</v>
          </cell>
          <cell r="D43">
            <v>1549</v>
          </cell>
          <cell r="E43">
            <v>4963</v>
          </cell>
          <cell r="F43"/>
          <cell r="G43"/>
          <cell r="H43">
            <v>47277</v>
          </cell>
        </row>
        <row r="44">
          <cell r="A44">
            <v>44451</v>
          </cell>
          <cell r="B44">
            <v>2350</v>
          </cell>
          <cell r="C44">
            <v>14773</v>
          </cell>
          <cell r="D44">
            <v>1841</v>
          </cell>
          <cell r="E44">
            <v>6282</v>
          </cell>
          <cell r="F44"/>
          <cell r="G44"/>
          <cell r="H44">
            <v>80115</v>
          </cell>
        </row>
        <row r="45">
          <cell r="A45">
            <v>44450</v>
          </cell>
          <cell r="B45">
            <v>2690</v>
          </cell>
          <cell r="C45">
            <v>17342</v>
          </cell>
          <cell r="D45">
            <v>1864</v>
          </cell>
          <cell r="E45">
            <v>6842</v>
          </cell>
          <cell r="F45"/>
          <cell r="G45"/>
          <cell r="H45">
            <v>96619</v>
          </cell>
        </row>
        <row r="46">
          <cell r="A46">
            <v>44449</v>
          </cell>
          <cell r="B46">
            <v>1850</v>
          </cell>
          <cell r="C46">
            <v>14779</v>
          </cell>
          <cell r="D46">
            <v>1580</v>
          </cell>
          <cell r="E46">
            <v>5542</v>
          </cell>
          <cell r="F46"/>
          <cell r="G46"/>
          <cell r="H46">
            <v>65690</v>
          </cell>
        </row>
        <row r="47">
          <cell r="A47">
            <v>44448</v>
          </cell>
          <cell r="B47">
            <v>1886</v>
          </cell>
          <cell r="C47">
            <v>12212</v>
          </cell>
          <cell r="D47">
            <v>1405</v>
          </cell>
          <cell r="E47">
            <v>4251</v>
          </cell>
          <cell r="F47"/>
          <cell r="G47"/>
          <cell r="H47">
            <v>49887</v>
          </cell>
        </row>
        <row r="48">
          <cell r="A48">
            <v>44447</v>
          </cell>
          <cell r="B48">
            <v>1719</v>
          </cell>
          <cell r="C48">
            <v>11810</v>
          </cell>
          <cell r="D48">
            <v>1548</v>
          </cell>
          <cell r="E48">
            <v>4778</v>
          </cell>
          <cell r="F48"/>
          <cell r="G48"/>
          <cell r="H48">
            <v>47364</v>
          </cell>
        </row>
        <row r="49">
          <cell r="A49">
            <v>44446</v>
          </cell>
          <cell r="B49">
            <v>1970</v>
          </cell>
          <cell r="C49">
            <v>11579</v>
          </cell>
          <cell r="D49">
            <v>1210</v>
          </cell>
          <cell r="E49">
            <v>4093</v>
          </cell>
          <cell r="F49"/>
          <cell r="G49"/>
          <cell r="H49">
            <v>43148</v>
          </cell>
        </row>
        <row r="50">
          <cell r="A50">
            <v>44445</v>
          </cell>
          <cell r="B50">
            <v>2040</v>
          </cell>
          <cell r="C50">
            <v>10430</v>
          </cell>
          <cell r="D50">
            <v>1509</v>
          </cell>
          <cell r="E50">
            <v>4402</v>
          </cell>
          <cell r="F50"/>
          <cell r="G50"/>
          <cell r="H50">
            <v>42358</v>
          </cell>
        </row>
        <row r="51">
          <cell r="A51">
            <v>44444</v>
          </cell>
          <cell r="B51">
            <v>2485</v>
          </cell>
          <cell r="C51">
            <v>14085</v>
          </cell>
          <cell r="D51">
            <v>1621</v>
          </cell>
          <cell r="E51">
            <v>5585</v>
          </cell>
          <cell r="F51"/>
          <cell r="G51"/>
          <cell r="H51">
            <v>74121</v>
          </cell>
        </row>
        <row r="52">
          <cell r="A52">
            <v>44443</v>
          </cell>
          <cell r="B52">
            <v>2815</v>
          </cell>
          <cell r="C52">
            <v>15991</v>
          </cell>
          <cell r="D52">
            <v>1757</v>
          </cell>
          <cell r="E52">
            <v>6653</v>
          </cell>
          <cell r="F52"/>
          <cell r="G52"/>
          <cell r="H52">
            <v>85893</v>
          </cell>
        </row>
        <row r="53">
          <cell r="A53">
            <v>44442</v>
          </cell>
          <cell r="B53">
            <v>2201</v>
          </cell>
          <cell r="C53">
            <v>13441</v>
          </cell>
          <cell r="D53">
            <v>1076</v>
          </cell>
          <cell r="E53">
            <v>4904</v>
          </cell>
          <cell r="F53"/>
          <cell r="G53"/>
          <cell r="H53">
            <v>60405</v>
          </cell>
        </row>
        <row r="54">
          <cell r="A54">
            <v>44441</v>
          </cell>
          <cell r="B54">
            <v>1727</v>
          </cell>
          <cell r="C54">
            <v>11506</v>
          </cell>
          <cell r="D54">
            <v>1731</v>
          </cell>
          <cell r="E54">
            <v>4837</v>
          </cell>
          <cell r="F54"/>
          <cell r="G54"/>
          <cell r="H54">
            <v>44739</v>
          </cell>
        </row>
        <row r="55">
          <cell r="A55">
            <v>44440</v>
          </cell>
          <cell r="B55">
            <v>1533</v>
          </cell>
          <cell r="C55">
            <v>10719</v>
          </cell>
          <cell r="D55">
            <v>1655</v>
          </cell>
          <cell r="E55">
            <v>4419</v>
          </cell>
          <cell r="F55"/>
          <cell r="G55"/>
          <cell r="H55">
            <v>40939</v>
          </cell>
        </row>
        <row r="56">
          <cell r="A56">
            <v>44439</v>
          </cell>
          <cell r="B56">
            <v>1545</v>
          </cell>
          <cell r="C56">
            <v>10344</v>
          </cell>
          <cell r="D56">
            <v>1862</v>
          </cell>
          <cell r="E56">
            <v>4984</v>
          </cell>
          <cell r="F56"/>
          <cell r="G56"/>
          <cell r="H56">
            <v>41560</v>
          </cell>
        </row>
        <row r="57">
          <cell r="A57">
            <v>44438</v>
          </cell>
          <cell r="B57">
            <v>1985</v>
          </cell>
          <cell r="C57">
            <v>11252</v>
          </cell>
          <cell r="D57">
            <v>1856</v>
          </cell>
          <cell r="E57">
            <v>5535</v>
          </cell>
          <cell r="F57"/>
          <cell r="G57"/>
          <cell r="H57">
            <v>56503</v>
          </cell>
        </row>
        <row r="58">
          <cell r="A58">
            <v>44437</v>
          </cell>
          <cell r="B58">
            <v>3047</v>
          </cell>
          <cell r="C58">
            <v>14775</v>
          </cell>
          <cell r="D58">
            <v>1517</v>
          </cell>
          <cell r="E58">
            <v>5973</v>
          </cell>
          <cell r="F58"/>
          <cell r="G58"/>
          <cell r="H58">
            <v>78995</v>
          </cell>
        </row>
        <row r="59">
          <cell r="A59">
            <v>44436</v>
          </cell>
          <cell r="B59">
            <v>3006</v>
          </cell>
          <cell r="C59">
            <v>15263</v>
          </cell>
          <cell r="D59">
            <v>1888</v>
          </cell>
          <cell r="E59">
            <v>7261</v>
          </cell>
          <cell r="F59"/>
          <cell r="G59"/>
          <cell r="H59">
            <v>80633</v>
          </cell>
        </row>
        <row r="60">
          <cell r="A60">
            <v>44435</v>
          </cell>
          <cell r="B60">
            <v>2051</v>
          </cell>
          <cell r="C60">
            <v>12828</v>
          </cell>
          <cell r="D60">
            <v>1737</v>
          </cell>
          <cell r="E60">
            <v>5745</v>
          </cell>
          <cell r="F60"/>
          <cell r="G60"/>
          <cell r="H60">
            <v>59250</v>
          </cell>
        </row>
        <row r="61">
          <cell r="A61">
            <v>44434</v>
          </cell>
          <cell r="B61">
            <v>1900</v>
          </cell>
          <cell r="C61">
            <v>11757</v>
          </cell>
          <cell r="D61">
            <v>1588</v>
          </cell>
          <cell r="E61">
            <v>4809</v>
          </cell>
          <cell r="F61"/>
          <cell r="G61"/>
          <cell r="H61">
            <v>43657</v>
          </cell>
        </row>
        <row r="62">
          <cell r="A62">
            <v>44433</v>
          </cell>
          <cell r="B62">
            <v>1566</v>
          </cell>
          <cell r="C62">
            <v>11516</v>
          </cell>
          <cell r="D62">
            <v>1632</v>
          </cell>
          <cell r="E62">
            <v>4404</v>
          </cell>
          <cell r="F62"/>
          <cell r="G62"/>
          <cell r="H62">
            <v>39410</v>
          </cell>
        </row>
        <row r="63">
          <cell r="A63">
            <v>44432</v>
          </cell>
          <cell r="B63">
            <v>1341</v>
          </cell>
          <cell r="C63">
            <v>11208</v>
          </cell>
          <cell r="D63">
            <v>1434</v>
          </cell>
          <cell r="E63">
            <v>4141</v>
          </cell>
          <cell r="F63"/>
          <cell r="G63"/>
          <cell r="H63">
            <v>38911</v>
          </cell>
        </row>
        <row r="64">
          <cell r="A64">
            <v>44431</v>
          </cell>
          <cell r="B64">
            <v>1761</v>
          </cell>
          <cell r="C64">
            <v>10267</v>
          </cell>
          <cell r="D64">
            <v>1266</v>
          </cell>
          <cell r="E64">
            <v>3805</v>
          </cell>
          <cell r="F64"/>
          <cell r="G64"/>
          <cell r="H64">
            <v>37489</v>
          </cell>
        </row>
        <row r="65">
          <cell r="A65">
            <v>44430</v>
          </cell>
          <cell r="B65">
            <v>2757</v>
          </cell>
          <cell r="C65">
            <v>12696</v>
          </cell>
          <cell r="D65">
            <v>1347</v>
          </cell>
          <cell r="E65">
            <v>5474</v>
          </cell>
          <cell r="F65"/>
          <cell r="G65"/>
          <cell r="H65">
            <v>63209</v>
          </cell>
        </row>
        <row r="66">
          <cell r="A66">
            <v>44429</v>
          </cell>
          <cell r="B66">
            <v>3387</v>
          </cell>
          <cell r="C66">
            <v>15279</v>
          </cell>
          <cell r="D66">
            <v>1542</v>
          </cell>
          <cell r="E66">
            <v>6627</v>
          </cell>
          <cell r="F66"/>
          <cell r="G66"/>
          <cell r="H66">
            <v>74563</v>
          </cell>
        </row>
        <row r="67">
          <cell r="A67">
            <v>44428</v>
          </cell>
          <cell r="B67">
            <v>2194</v>
          </cell>
          <cell r="C67">
            <v>12793</v>
          </cell>
          <cell r="D67">
            <v>1427</v>
          </cell>
          <cell r="E67">
            <v>5227</v>
          </cell>
          <cell r="F67"/>
          <cell r="G67"/>
          <cell r="H67">
            <v>53160</v>
          </cell>
        </row>
        <row r="68">
          <cell r="A68">
            <v>44427</v>
          </cell>
          <cell r="B68">
            <v>1361</v>
          </cell>
          <cell r="C68">
            <v>10063</v>
          </cell>
          <cell r="D68">
            <v>1279</v>
          </cell>
          <cell r="E68">
            <v>4278</v>
          </cell>
          <cell r="F68"/>
          <cell r="G68"/>
          <cell r="H68">
            <v>41757</v>
          </cell>
        </row>
        <row r="69">
          <cell r="A69">
            <v>44426</v>
          </cell>
          <cell r="B69">
            <v>1541</v>
          </cell>
          <cell r="C69">
            <v>10107</v>
          </cell>
          <cell r="D69">
            <v>1473</v>
          </cell>
          <cell r="E69">
            <v>4525</v>
          </cell>
          <cell r="F69"/>
          <cell r="G69"/>
          <cell r="H69">
            <v>40113</v>
          </cell>
        </row>
        <row r="70">
          <cell r="A70">
            <v>44425</v>
          </cell>
          <cell r="B70">
            <v>1591</v>
          </cell>
          <cell r="C70">
            <v>10099</v>
          </cell>
          <cell r="D70">
            <v>1703</v>
          </cell>
          <cell r="E70">
            <v>4105</v>
          </cell>
          <cell r="F70"/>
          <cell r="G70"/>
          <cell r="H70">
            <v>37746</v>
          </cell>
        </row>
        <row r="71">
          <cell r="A71">
            <v>44424</v>
          </cell>
          <cell r="B71">
            <v>1351</v>
          </cell>
          <cell r="C71">
            <v>9173</v>
          </cell>
          <cell r="D71">
            <v>1383</v>
          </cell>
          <cell r="E71">
            <v>3711</v>
          </cell>
          <cell r="F71"/>
          <cell r="G71"/>
          <cell r="H71">
            <v>36900</v>
          </cell>
        </row>
        <row r="72">
          <cell r="A72">
            <v>44423</v>
          </cell>
          <cell r="B72">
            <v>2123</v>
          </cell>
          <cell r="C72">
            <v>13075</v>
          </cell>
          <cell r="D72">
            <v>1387</v>
          </cell>
          <cell r="E72">
            <v>5914</v>
          </cell>
          <cell r="F72"/>
          <cell r="G72"/>
          <cell r="H72">
            <v>62595</v>
          </cell>
        </row>
        <row r="73">
          <cell r="A73">
            <v>44422</v>
          </cell>
          <cell r="B73">
            <v>2367</v>
          </cell>
          <cell r="C73">
            <v>14856</v>
          </cell>
          <cell r="D73">
            <v>1731</v>
          </cell>
          <cell r="E73">
            <v>6302</v>
          </cell>
          <cell r="F73"/>
          <cell r="G73"/>
          <cell r="H73">
            <v>73655</v>
          </cell>
        </row>
        <row r="74">
          <cell r="A74">
            <v>44421</v>
          </cell>
          <cell r="B74">
            <v>1699</v>
          </cell>
          <cell r="C74">
            <v>12510</v>
          </cell>
          <cell r="D74">
            <v>1544</v>
          </cell>
          <cell r="E74">
            <v>5588</v>
          </cell>
          <cell r="F74"/>
          <cell r="G74"/>
          <cell r="H74">
            <v>57092</v>
          </cell>
        </row>
        <row r="75">
          <cell r="A75">
            <v>44420</v>
          </cell>
          <cell r="B75">
            <v>1371</v>
          </cell>
          <cell r="C75">
            <v>10455</v>
          </cell>
          <cell r="D75">
            <v>1729</v>
          </cell>
          <cell r="E75">
            <v>5290</v>
          </cell>
          <cell r="F75"/>
          <cell r="G75"/>
          <cell r="H75">
            <v>46948</v>
          </cell>
        </row>
        <row r="76">
          <cell r="A76">
            <v>44419</v>
          </cell>
          <cell r="B76">
            <v>1472</v>
          </cell>
          <cell r="C76">
            <v>9307</v>
          </cell>
          <cell r="D76">
            <v>1463</v>
          </cell>
          <cell r="E76">
            <v>4564</v>
          </cell>
          <cell r="F76"/>
          <cell r="G76"/>
          <cell r="H76">
            <v>44215</v>
          </cell>
        </row>
        <row r="77">
          <cell r="A77">
            <v>44418</v>
          </cell>
          <cell r="B77">
            <v>1319</v>
          </cell>
          <cell r="C77">
            <v>9587</v>
          </cell>
          <cell r="D77">
            <v>1550</v>
          </cell>
          <cell r="E77">
            <v>4075</v>
          </cell>
          <cell r="F77"/>
          <cell r="G77"/>
          <cell r="H77">
            <v>44064</v>
          </cell>
        </row>
        <row r="78">
          <cell r="A78">
            <v>44417</v>
          </cell>
          <cell r="B78">
            <v>1333</v>
          </cell>
          <cell r="C78">
            <v>9198</v>
          </cell>
          <cell r="D78">
            <v>1265</v>
          </cell>
          <cell r="E78">
            <v>3881</v>
          </cell>
          <cell r="F78"/>
          <cell r="G78"/>
          <cell r="H78">
            <v>42057</v>
          </cell>
        </row>
        <row r="79">
          <cell r="A79">
            <v>44416</v>
          </cell>
          <cell r="B79">
            <v>2376</v>
          </cell>
          <cell r="C79">
            <v>12449</v>
          </cell>
          <cell r="D79">
            <v>1248</v>
          </cell>
          <cell r="E79">
            <v>5328</v>
          </cell>
          <cell r="F79"/>
          <cell r="G79"/>
          <cell r="H79">
            <v>71344</v>
          </cell>
        </row>
        <row r="80">
          <cell r="A80">
            <v>44415</v>
          </cell>
          <cell r="B80">
            <v>2454</v>
          </cell>
          <cell r="C80">
            <v>14328</v>
          </cell>
          <cell r="D80">
            <v>1268</v>
          </cell>
          <cell r="E80">
            <v>6099</v>
          </cell>
          <cell r="F80"/>
          <cell r="G80"/>
          <cell r="H80">
            <v>87403</v>
          </cell>
        </row>
        <row r="81">
          <cell r="A81">
            <v>44414</v>
          </cell>
          <cell r="B81">
            <v>1698</v>
          </cell>
          <cell r="C81">
            <v>11542</v>
          </cell>
          <cell r="D81">
            <v>1151</v>
          </cell>
          <cell r="E81">
            <v>5295</v>
          </cell>
          <cell r="F81"/>
          <cell r="G81"/>
          <cell r="H81">
            <v>63073</v>
          </cell>
        </row>
        <row r="82">
          <cell r="A82">
            <v>44413</v>
          </cell>
          <cell r="B82">
            <v>1386</v>
          </cell>
          <cell r="C82">
            <v>9734</v>
          </cell>
          <cell r="D82">
            <v>1144</v>
          </cell>
          <cell r="E82">
            <v>4198</v>
          </cell>
          <cell r="F82"/>
          <cell r="G82"/>
          <cell r="H82">
            <v>48260</v>
          </cell>
        </row>
        <row r="83">
          <cell r="A83">
            <v>44412</v>
          </cell>
          <cell r="B83">
            <v>1477</v>
          </cell>
          <cell r="C83">
            <v>8645</v>
          </cell>
          <cell r="D83">
            <v>1245</v>
          </cell>
          <cell r="E83">
            <v>4050</v>
          </cell>
          <cell r="F83"/>
          <cell r="G83"/>
          <cell r="H83">
            <v>44597</v>
          </cell>
        </row>
        <row r="84">
          <cell r="A84">
            <v>44411</v>
          </cell>
          <cell r="B84">
            <v>1170</v>
          </cell>
          <cell r="C84">
            <v>8402</v>
          </cell>
          <cell r="D84">
            <v>1324</v>
          </cell>
          <cell r="E84">
            <v>3889</v>
          </cell>
          <cell r="F84"/>
          <cell r="G84"/>
          <cell r="H84">
            <v>44227</v>
          </cell>
        </row>
        <row r="85">
          <cell r="A85">
            <v>44410</v>
          </cell>
          <cell r="B85">
            <v>1218</v>
          </cell>
          <cell r="C85">
            <v>8293</v>
          </cell>
          <cell r="D85">
            <v>1186</v>
          </cell>
          <cell r="E85">
            <v>3959</v>
          </cell>
          <cell r="F85"/>
          <cell r="G85"/>
          <cell r="H85">
            <v>44194</v>
          </cell>
        </row>
        <row r="86">
          <cell r="A86">
            <v>44409</v>
          </cell>
          <cell r="B86">
            <v>2164</v>
          </cell>
          <cell r="C86">
            <v>11641</v>
          </cell>
          <cell r="D86">
            <v>1317</v>
          </cell>
          <cell r="E86">
            <v>5469</v>
          </cell>
          <cell r="F86"/>
          <cell r="G86"/>
          <cell r="H86">
            <v>75527</v>
          </cell>
        </row>
        <row r="87">
          <cell r="A87">
            <v>44408</v>
          </cell>
          <cell r="B87">
            <v>2392</v>
          </cell>
          <cell r="C87">
            <v>14867</v>
          </cell>
          <cell r="D87">
            <v>1606</v>
          </cell>
          <cell r="E87">
            <v>6866</v>
          </cell>
          <cell r="F87"/>
          <cell r="G87"/>
          <cell r="H87">
            <v>92897</v>
          </cell>
        </row>
        <row r="88">
          <cell r="A88">
            <v>44407</v>
          </cell>
          <cell r="B88">
            <v>1687</v>
          </cell>
          <cell r="C88">
            <v>10846</v>
          </cell>
          <cell r="D88">
            <v>1332</v>
          </cell>
          <cell r="E88">
            <v>5700</v>
          </cell>
          <cell r="F88"/>
          <cell r="G88"/>
          <cell r="H88">
            <v>67334</v>
          </cell>
        </row>
        <row r="89">
          <cell r="A89">
            <v>44406</v>
          </cell>
          <cell r="B89">
            <v>1506</v>
          </cell>
          <cell r="C89">
            <v>8897</v>
          </cell>
          <cell r="D89">
            <v>1346</v>
          </cell>
          <cell r="E89">
            <v>4448</v>
          </cell>
          <cell r="F89"/>
          <cell r="G89"/>
          <cell r="H89">
            <v>53300</v>
          </cell>
        </row>
        <row r="90">
          <cell r="A90">
            <v>44405</v>
          </cell>
          <cell r="B90">
            <v>1688</v>
          </cell>
          <cell r="C90">
            <v>9446</v>
          </cell>
          <cell r="D90">
            <v>1391</v>
          </cell>
          <cell r="E90">
            <v>4795</v>
          </cell>
          <cell r="F90"/>
          <cell r="G90"/>
          <cell r="H90">
            <v>53160</v>
          </cell>
        </row>
        <row r="91">
          <cell r="A91">
            <v>44404</v>
          </cell>
          <cell r="B91">
            <v>1161</v>
          </cell>
          <cell r="C91">
            <v>8382</v>
          </cell>
          <cell r="D91">
            <v>1540</v>
          </cell>
          <cell r="E91">
            <v>4251</v>
          </cell>
          <cell r="F91"/>
          <cell r="G91"/>
          <cell r="H91">
            <v>45945</v>
          </cell>
        </row>
        <row r="92">
          <cell r="A92">
            <v>44403</v>
          </cell>
          <cell r="B92">
            <v>1143</v>
          </cell>
          <cell r="C92">
            <v>7755</v>
          </cell>
          <cell r="D92">
            <v>1102</v>
          </cell>
          <cell r="E92">
            <v>3711</v>
          </cell>
          <cell r="F92"/>
          <cell r="G92"/>
          <cell r="H92">
            <v>43864</v>
          </cell>
        </row>
        <row r="93">
          <cell r="A93">
            <v>44402</v>
          </cell>
          <cell r="B93">
            <v>2447</v>
          </cell>
          <cell r="C93">
            <v>13199</v>
          </cell>
          <cell r="D93">
            <v>1597</v>
          </cell>
          <cell r="E93">
            <v>5980</v>
          </cell>
          <cell r="F93"/>
          <cell r="G93"/>
          <cell r="H93">
            <v>86121</v>
          </cell>
        </row>
        <row r="94">
          <cell r="A94">
            <v>44401</v>
          </cell>
          <cell r="B94">
            <v>2527</v>
          </cell>
          <cell r="C94">
            <v>13313</v>
          </cell>
          <cell r="D94">
            <v>1323</v>
          </cell>
          <cell r="E94">
            <v>6394</v>
          </cell>
          <cell r="F94"/>
          <cell r="G94"/>
          <cell r="H94">
            <v>89652</v>
          </cell>
        </row>
        <row r="95">
          <cell r="A95">
            <v>44400</v>
          </cell>
          <cell r="B95">
            <v>2093</v>
          </cell>
          <cell r="C95">
            <v>11218</v>
          </cell>
          <cell r="D95">
            <v>1354</v>
          </cell>
          <cell r="E95">
            <v>5367</v>
          </cell>
          <cell r="F95"/>
          <cell r="G95"/>
          <cell r="H95">
            <v>66638</v>
          </cell>
        </row>
        <row r="96">
          <cell r="A96">
            <v>44399</v>
          </cell>
          <cell r="B96">
            <v>1591</v>
          </cell>
          <cell r="C96">
            <v>8855</v>
          </cell>
          <cell r="D96">
            <v>1080</v>
          </cell>
          <cell r="E96">
            <v>4470</v>
          </cell>
          <cell r="F96"/>
          <cell r="G96"/>
          <cell r="H96">
            <v>56422</v>
          </cell>
        </row>
        <row r="97">
          <cell r="A97">
            <v>44398</v>
          </cell>
          <cell r="B97">
            <v>1591</v>
          </cell>
          <cell r="C97">
            <v>8192</v>
          </cell>
          <cell r="D97">
            <v>1391</v>
          </cell>
          <cell r="E97">
            <v>4991</v>
          </cell>
          <cell r="F97"/>
          <cell r="G97"/>
          <cell r="H97">
            <v>54117</v>
          </cell>
        </row>
        <row r="98">
          <cell r="A98">
            <v>44397</v>
          </cell>
          <cell r="B98">
            <v>1243</v>
          </cell>
          <cell r="C98">
            <v>8180</v>
          </cell>
          <cell r="D98">
            <v>1409</v>
          </cell>
          <cell r="E98">
            <v>5290</v>
          </cell>
          <cell r="F98"/>
          <cell r="G98"/>
          <cell r="H98">
            <v>50532</v>
          </cell>
        </row>
        <row r="99">
          <cell r="A99">
            <v>44396</v>
          </cell>
          <cell r="B99">
            <v>1163</v>
          </cell>
          <cell r="C99">
            <v>7136</v>
          </cell>
          <cell r="D99">
            <v>1330</v>
          </cell>
          <cell r="E99">
            <v>4469</v>
          </cell>
          <cell r="F99"/>
          <cell r="G99"/>
          <cell r="H99">
            <v>45007</v>
          </cell>
        </row>
        <row r="100">
          <cell r="A100">
            <v>44395</v>
          </cell>
          <cell r="B100">
            <v>2072</v>
          </cell>
          <cell r="C100">
            <v>11006</v>
          </cell>
          <cell r="D100">
            <v>1756</v>
          </cell>
          <cell r="E100">
            <v>6073</v>
          </cell>
          <cell r="F100"/>
          <cell r="G100"/>
          <cell r="H100">
            <v>72699</v>
          </cell>
        </row>
        <row r="101">
          <cell r="A101">
            <v>44394</v>
          </cell>
          <cell r="B101">
            <v>2187</v>
          </cell>
          <cell r="C101">
            <v>11771</v>
          </cell>
          <cell r="D101">
            <v>1743</v>
          </cell>
          <cell r="E101">
            <v>6467</v>
          </cell>
          <cell r="F101"/>
          <cell r="G101"/>
          <cell r="H101">
            <v>87615</v>
          </cell>
        </row>
        <row r="102">
          <cell r="A102">
            <v>44393</v>
          </cell>
          <cell r="B102">
            <v>1465</v>
          </cell>
          <cell r="C102">
            <v>7171</v>
          </cell>
          <cell r="D102">
            <v>1457</v>
          </cell>
          <cell r="E102">
            <v>5061</v>
          </cell>
          <cell r="F102"/>
          <cell r="G102"/>
          <cell r="H102">
            <v>61853</v>
          </cell>
        </row>
        <row r="103">
          <cell r="A103">
            <v>44392</v>
          </cell>
          <cell r="B103">
            <v>1488</v>
          </cell>
          <cell r="C103">
            <v>6095</v>
          </cell>
          <cell r="D103">
            <v>1456</v>
          </cell>
          <cell r="E103">
            <v>3934</v>
          </cell>
          <cell r="F103"/>
          <cell r="G103"/>
          <cell r="H103">
            <v>48248</v>
          </cell>
        </row>
        <row r="104">
          <cell r="A104">
            <v>44391</v>
          </cell>
          <cell r="B104">
            <v>1309</v>
          </cell>
          <cell r="C104">
            <v>5112</v>
          </cell>
          <cell r="D104">
            <v>1356</v>
          </cell>
          <cell r="E104">
            <v>4145</v>
          </cell>
          <cell r="F104"/>
          <cell r="G104"/>
          <cell r="H104">
            <v>45642</v>
          </cell>
        </row>
        <row r="105">
          <cell r="A105">
            <v>44390</v>
          </cell>
          <cell r="B105">
            <v>1092</v>
          </cell>
          <cell r="C105">
            <v>4204</v>
          </cell>
          <cell r="D105">
            <v>1347</v>
          </cell>
          <cell r="E105">
            <v>4223</v>
          </cell>
          <cell r="F105"/>
          <cell r="G105"/>
          <cell r="H105">
            <v>44398</v>
          </cell>
        </row>
        <row r="106">
          <cell r="A106">
            <v>44389</v>
          </cell>
          <cell r="B106">
            <v>1093</v>
          </cell>
          <cell r="C106">
            <v>3023</v>
          </cell>
          <cell r="D106">
            <v>1517</v>
          </cell>
          <cell r="E106">
            <v>5163</v>
          </cell>
          <cell r="F106"/>
          <cell r="G106"/>
          <cell r="H106">
            <v>73579</v>
          </cell>
        </row>
        <row r="107">
          <cell r="A107">
            <v>44388</v>
          </cell>
          <cell r="B107">
            <v>2202</v>
          </cell>
          <cell r="C107">
            <v>822</v>
          </cell>
          <cell r="D107">
            <v>1850</v>
          </cell>
          <cell r="E107">
            <v>6810</v>
          </cell>
          <cell r="F107"/>
          <cell r="G107"/>
          <cell r="H107">
            <v>97568</v>
          </cell>
        </row>
        <row r="108">
          <cell r="A108">
            <v>44387</v>
          </cell>
          <cell r="B108">
            <v>2380</v>
          </cell>
          <cell r="C108">
            <v>2068</v>
          </cell>
          <cell r="D108">
            <v>1841</v>
          </cell>
          <cell r="E108">
            <v>6974</v>
          </cell>
          <cell r="F108"/>
          <cell r="G108"/>
          <cell r="H108">
            <v>90055</v>
          </cell>
        </row>
        <row r="109">
          <cell r="A109">
            <v>44386</v>
          </cell>
          <cell r="B109">
            <v>1896</v>
          </cell>
          <cell r="C109">
            <v>8455</v>
          </cell>
          <cell r="D109">
            <v>1749</v>
          </cell>
          <cell r="E109">
            <v>5349</v>
          </cell>
          <cell r="F109"/>
          <cell r="G109"/>
          <cell r="H109">
            <v>66162</v>
          </cell>
        </row>
        <row r="110">
          <cell r="A110">
            <v>44385</v>
          </cell>
          <cell r="B110">
            <v>1763</v>
          </cell>
          <cell r="C110">
            <v>6392</v>
          </cell>
          <cell r="D110">
            <v>1387</v>
          </cell>
          <cell r="E110">
            <v>5042</v>
          </cell>
          <cell r="F110"/>
          <cell r="G110"/>
          <cell r="H110">
            <v>57116</v>
          </cell>
        </row>
        <row r="111">
          <cell r="A111">
            <v>44384</v>
          </cell>
          <cell r="B111">
            <v>1518</v>
          </cell>
          <cell r="C111">
            <v>6488</v>
          </cell>
          <cell r="D111">
            <v>1285</v>
          </cell>
          <cell r="E111">
            <v>4482</v>
          </cell>
          <cell r="F111"/>
          <cell r="G111"/>
          <cell r="H111">
            <v>57009</v>
          </cell>
        </row>
        <row r="112">
          <cell r="A112">
            <v>44383</v>
          </cell>
          <cell r="B112">
            <v>1520</v>
          </cell>
          <cell r="C112">
            <v>5943</v>
          </cell>
          <cell r="D112">
            <v>1305</v>
          </cell>
          <cell r="E112">
            <v>4301</v>
          </cell>
          <cell r="F112"/>
          <cell r="G112"/>
          <cell r="H112">
            <v>49844</v>
          </cell>
        </row>
        <row r="113">
          <cell r="A113">
            <v>44382</v>
          </cell>
          <cell r="B113">
            <v>1518</v>
          </cell>
          <cell r="C113">
            <v>5267</v>
          </cell>
          <cell r="D113">
            <v>1306</v>
          </cell>
          <cell r="E113">
            <v>4444</v>
          </cell>
          <cell r="F113"/>
          <cell r="G113"/>
          <cell r="H113">
            <v>47964</v>
          </cell>
        </row>
        <row r="114">
          <cell r="A114">
            <v>44381</v>
          </cell>
          <cell r="B114">
            <v>2949</v>
          </cell>
          <cell r="C114">
            <v>10794</v>
          </cell>
          <cell r="D114">
            <v>1437</v>
          </cell>
          <cell r="E114">
            <v>5848</v>
          </cell>
          <cell r="F114"/>
          <cell r="G114"/>
          <cell r="H114">
            <v>81471</v>
          </cell>
        </row>
        <row r="115">
          <cell r="A115">
            <v>44380</v>
          </cell>
          <cell r="B115">
            <v>3117</v>
          </cell>
          <cell r="C115">
            <v>14347</v>
          </cell>
          <cell r="D115">
            <v>1927</v>
          </cell>
          <cell r="E115">
            <v>7262</v>
          </cell>
          <cell r="F115"/>
          <cell r="G115"/>
          <cell r="H115">
            <v>101126</v>
          </cell>
        </row>
        <row r="116">
          <cell r="A116">
            <v>44379</v>
          </cell>
          <cell r="B116">
            <v>2458</v>
          </cell>
          <cell r="C116">
            <v>7922</v>
          </cell>
          <cell r="D116">
            <v>1373</v>
          </cell>
          <cell r="E116">
            <v>5408</v>
          </cell>
          <cell r="F116"/>
          <cell r="G116"/>
          <cell r="H116">
            <v>69129</v>
          </cell>
        </row>
        <row r="117">
          <cell r="A117">
            <v>44378</v>
          </cell>
          <cell r="B117">
            <v>1896</v>
          </cell>
          <cell r="C117">
            <v>5220</v>
          </cell>
          <cell r="D117">
            <v>1496</v>
          </cell>
          <cell r="E117">
            <v>4691</v>
          </cell>
          <cell r="F117"/>
          <cell r="G117"/>
          <cell r="H117">
            <v>52389</v>
          </cell>
        </row>
        <row r="118">
          <cell r="A118">
            <v>44377</v>
          </cell>
          <cell r="B118">
            <v>1992</v>
          </cell>
          <cell r="C118">
            <v>5263</v>
          </cell>
          <cell r="D118">
            <v>1096</v>
          </cell>
          <cell r="E118">
            <v>4250</v>
          </cell>
          <cell r="F118"/>
          <cell r="G118"/>
          <cell r="H118">
            <v>51415</v>
          </cell>
        </row>
        <row r="119">
          <cell r="A119">
            <v>44376</v>
          </cell>
          <cell r="B119">
            <v>1642</v>
          </cell>
          <cell r="C119">
            <v>5814</v>
          </cell>
          <cell r="D119">
            <v>1256</v>
          </cell>
          <cell r="E119">
            <v>4547</v>
          </cell>
          <cell r="F119"/>
          <cell r="G119"/>
          <cell r="H119">
            <v>53949</v>
          </cell>
        </row>
        <row r="120">
          <cell r="A120">
            <v>44375</v>
          </cell>
          <cell r="B120">
            <v>1343</v>
          </cell>
          <cell r="C120">
            <v>4773</v>
          </cell>
          <cell r="D120">
            <v>1346</v>
          </cell>
          <cell r="E120">
            <v>4081</v>
          </cell>
          <cell r="F120"/>
          <cell r="G120"/>
          <cell r="H120">
            <v>47166</v>
          </cell>
        </row>
        <row r="121">
          <cell r="A121">
            <v>44374</v>
          </cell>
          <cell r="B121">
            <v>3455</v>
          </cell>
          <cell r="C121">
            <v>10229</v>
          </cell>
          <cell r="D121">
            <v>1873</v>
          </cell>
          <cell r="E121">
            <v>6041</v>
          </cell>
          <cell r="F121"/>
          <cell r="G121"/>
          <cell r="H121">
            <v>77189</v>
          </cell>
        </row>
        <row r="122">
          <cell r="A122">
            <v>44373</v>
          </cell>
          <cell r="B122">
            <v>3446</v>
          </cell>
          <cell r="C122">
            <v>11715</v>
          </cell>
          <cell r="D122">
            <v>2119</v>
          </cell>
          <cell r="E122">
            <v>7555</v>
          </cell>
          <cell r="F122"/>
          <cell r="G122"/>
          <cell r="H122">
            <v>90322</v>
          </cell>
        </row>
        <row r="123">
          <cell r="A123">
            <v>44372</v>
          </cell>
          <cell r="B123">
            <v>2278</v>
          </cell>
          <cell r="C123">
            <v>6928</v>
          </cell>
          <cell r="D123">
            <v>1727</v>
          </cell>
          <cell r="E123">
            <v>5719</v>
          </cell>
          <cell r="F123"/>
          <cell r="G123"/>
          <cell r="H123">
            <v>66916</v>
          </cell>
        </row>
        <row r="124">
          <cell r="A124">
            <v>44371</v>
          </cell>
          <cell r="B124">
            <v>2515</v>
          </cell>
          <cell r="C124">
            <v>4586</v>
          </cell>
          <cell r="D124">
            <v>1554</v>
          </cell>
          <cell r="E124">
            <v>4823</v>
          </cell>
          <cell r="F124"/>
          <cell r="G124"/>
          <cell r="H124">
            <v>51019</v>
          </cell>
        </row>
        <row r="125">
          <cell r="A125">
            <v>44370</v>
          </cell>
          <cell r="B125">
            <v>1960</v>
          </cell>
          <cell r="C125">
            <v>4763</v>
          </cell>
          <cell r="D125">
            <v>1096</v>
          </cell>
          <cell r="E125">
            <v>4299</v>
          </cell>
          <cell r="F125"/>
          <cell r="G125"/>
          <cell r="H125">
            <v>48862</v>
          </cell>
        </row>
        <row r="126">
          <cell r="A126">
            <v>44369</v>
          </cell>
          <cell r="B126">
            <v>1531</v>
          </cell>
          <cell r="C126">
            <v>5337</v>
          </cell>
          <cell r="D126">
            <v>1263</v>
          </cell>
          <cell r="E126">
            <v>4111</v>
          </cell>
          <cell r="F126"/>
          <cell r="G126"/>
          <cell r="H126">
            <v>48240</v>
          </cell>
        </row>
        <row r="127">
          <cell r="A127">
            <v>44368</v>
          </cell>
          <cell r="B127">
            <v>1744</v>
          </cell>
          <cell r="C127">
            <v>4755</v>
          </cell>
          <cell r="D127">
            <v>1235</v>
          </cell>
          <cell r="E127">
            <v>3996</v>
          </cell>
          <cell r="F127"/>
          <cell r="G127"/>
          <cell r="H127">
            <v>44121</v>
          </cell>
        </row>
        <row r="128">
          <cell r="A128">
            <v>44367</v>
          </cell>
          <cell r="B128">
            <v>2591</v>
          </cell>
          <cell r="C128">
            <v>7395</v>
          </cell>
          <cell r="D128">
            <v>1999</v>
          </cell>
          <cell r="E128">
            <v>5525</v>
          </cell>
          <cell r="F128"/>
          <cell r="G128"/>
          <cell r="H128">
            <v>62008</v>
          </cell>
        </row>
        <row r="129">
          <cell r="A129">
            <v>44366</v>
          </cell>
          <cell r="B129">
            <v>2849</v>
          </cell>
          <cell r="C129">
            <v>10392</v>
          </cell>
          <cell r="D129">
            <v>2643</v>
          </cell>
          <cell r="E129">
            <v>7365</v>
          </cell>
          <cell r="F129"/>
          <cell r="G129"/>
          <cell r="H129">
            <v>78906</v>
          </cell>
        </row>
        <row r="130">
          <cell r="A130">
            <v>44365</v>
          </cell>
          <cell r="B130">
            <v>2414</v>
          </cell>
          <cell r="C130">
            <v>8622</v>
          </cell>
          <cell r="D130">
            <v>1857</v>
          </cell>
          <cell r="E130">
            <v>5817</v>
          </cell>
          <cell r="F130"/>
          <cell r="G130"/>
          <cell r="H130">
            <v>69152</v>
          </cell>
        </row>
        <row r="131">
          <cell r="A131">
            <v>44364</v>
          </cell>
          <cell r="B131">
            <v>1724</v>
          </cell>
          <cell r="C131">
            <v>5275</v>
          </cell>
          <cell r="D131">
            <v>1415</v>
          </cell>
          <cell r="E131">
            <v>4528</v>
          </cell>
          <cell r="F131"/>
          <cell r="G131"/>
          <cell r="H131">
            <v>48526</v>
          </cell>
        </row>
        <row r="132">
          <cell r="A132">
            <v>44363</v>
          </cell>
          <cell r="B132">
            <v>1295</v>
          </cell>
          <cell r="C132">
            <v>5647</v>
          </cell>
          <cell r="D132">
            <v>1416</v>
          </cell>
          <cell r="E132">
            <v>4741</v>
          </cell>
          <cell r="F132"/>
          <cell r="G132"/>
          <cell r="H132">
            <v>47783</v>
          </cell>
        </row>
        <row r="133">
          <cell r="A133">
            <v>44362</v>
          </cell>
          <cell r="B133">
            <v>1274</v>
          </cell>
          <cell r="C133">
            <v>4605</v>
          </cell>
          <cell r="D133">
            <v>1130</v>
          </cell>
          <cell r="E133">
            <v>3795</v>
          </cell>
          <cell r="F133">
            <v>158685</v>
          </cell>
          <cell r="G133">
            <v>0</v>
          </cell>
          <cell r="H133">
            <v>41170</v>
          </cell>
        </row>
        <row r="134">
          <cell r="A134">
            <v>44361</v>
          </cell>
          <cell r="B134">
            <v>1480</v>
          </cell>
          <cell r="C134">
            <v>4439</v>
          </cell>
          <cell r="D134">
            <v>997</v>
          </cell>
          <cell r="E134">
            <v>3691</v>
          </cell>
          <cell r="F134">
            <v>190123</v>
          </cell>
          <cell r="G134">
            <v>0</v>
          </cell>
          <cell r="H134">
            <v>40212</v>
          </cell>
        </row>
        <row r="135">
          <cell r="A135">
            <v>44360</v>
          </cell>
          <cell r="B135">
            <v>2252</v>
          </cell>
          <cell r="C135">
            <v>8861</v>
          </cell>
          <cell r="D135">
            <v>2327</v>
          </cell>
          <cell r="E135">
            <v>6815</v>
          </cell>
          <cell r="F135">
            <v>362732</v>
          </cell>
          <cell r="G135">
            <v>0</v>
          </cell>
          <cell r="H135">
            <v>69100</v>
          </cell>
        </row>
        <row r="136">
          <cell r="A136">
            <v>44359</v>
          </cell>
          <cell r="B136">
            <v>2795</v>
          </cell>
          <cell r="C136">
            <v>10295</v>
          </cell>
          <cell r="D136">
            <v>2359</v>
          </cell>
          <cell r="E136">
            <v>7080</v>
          </cell>
          <cell r="F136">
            <v>403338</v>
          </cell>
          <cell r="G136">
            <v>0</v>
          </cell>
          <cell r="H136">
            <v>78411</v>
          </cell>
        </row>
        <row r="137">
          <cell r="A137">
            <v>44358</v>
          </cell>
          <cell r="B137">
            <v>1777</v>
          </cell>
          <cell r="C137">
            <v>6687</v>
          </cell>
          <cell r="D137">
            <v>1692</v>
          </cell>
          <cell r="E137">
            <v>5352</v>
          </cell>
          <cell r="F137">
            <v>277861</v>
          </cell>
          <cell r="G137">
            <v>0</v>
          </cell>
          <cell r="H137">
            <v>58660</v>
          </cell>
        </row>
        <row r="138">
          <cell r="A138">
            <v>44357</v>
          </cell>
          <cell r="B138">
            <v>1778</v>
          </cell>
          <cell r="C138">
            <v>4048</v>
          </cell>
          <cell r="D138">
            <v>1232</v>
          </cell>
          <cell r="E138">
            <v>3878</v>
          </cell>
          <cell r="F138">
            <v>196976</v>
          </cell>
          <cell r="G138">
            <v>0</v>
          </cell>
          <cell r="H138">
            <v>44223</v>
          </cell>
        </row>
        <row r="139">
          <cell r="A139">
            <v>44356</v>
          </cell>
          <cell r="B139">
            <v>1739</v>
          </cell>
          <cell r="C139">
            <v>4328</v>
          </cell>
          <cell r="D139">
            <v>1108</v>
          </cell>
          <cell r="E139">
            <v>3839</v>
          </cell>
          <cell r="F139">
            <v>188897</v>
          </cell>
          <cell r="G139">
            <v>0</v>
          </cell>
          <cell r="H139">
            <v>44034</v>
          </cell>
        </row>
        <row r="140">
          <cell r="A140">
            <v>44355</v>
          </cell>
          <cell r="B140">
            <v>1530</v>
          </cell>
          <cell r="C140">
            <v>4376</v>
          </cell>
          <cell r="D140">
            <v>1022</v>
          </cell>
          <cell r="E140">
            <v>3279</v>
          </cell>
          <cell r="F140">
            <v>152109</v>
          </cell>
          <cell r="G140">
            <v>0</v>
          </cell>
          <cell r="H140">
            <v>39813</v>
          </cell>
        </row>
        <row r="141">
          <cell r="A141">
            <v>44354</v>
          </cell>
          <cell r="B141">
            <v>1890</v>
          </cell>
          <cell r="C141">
            <v>4536</v>
          </cell>
          <cell r="D141">
            <v>1179</v>
          </cell>
          <cell r="E141">
            <v>3418</v>
          </cell>
          <cell r="F141">
            <v>120359</v>
          </cell>
          <cell r="G141">
            <v>0</v>
          </cell>
          <cell r="H141">
            <v>40168</v>
          </cell>
        </row>
        <row r="142">
          <cell r="A142">
            <v>44353</v>
          </cell>
          <cell r="B142">
            <v>2897</v>
          </cell>
          <cell r="C142">
            <v>8718</v>
          </cell>
          <cell r="D142">
            <v>2047</v>
          </cell>
          <cell r="E142">
            <v>5440</v>
          </cell>
          <cell r="F142">
            <v>227129</v>
          </cell>
          <cell r="G142">
            <v>0</v>
          </cell>
          <cell r="H142">
            <v>67337</v>
          </cell>
        </row>
        <row r="143">
          <cell r="A143">
            <v>44352</v>
          </cell>
          <cell r="B143">
            <v>3538</v>
          </cell>
          <cell r="C143">
            <v>10775</v>
          </cell>
          <cell r="D143">
            <v>2152</v>
          </cell>
          <cell r="E143">
            <v>5848</v>
          </cell>
          <cell r="F143">
            <v>281644</v>
          </cell>
          <cell r="G143">
            <v>0</v>
          </cell>
          <cell r="H143">
            <v>83480</v>
          </cell>
        </row>
        <row r="144">
          <cell r="A144">
            <v>44351</v>
          </cell>
          <cell r="B144">
            <v>3181</v>
          </cell>
          <cell r="C144">
            <v>10337</v>
          </cell>
          <cell r="D144">
            <v>1377</v>
          </cell>
          <cell r="E144">
            <v>4422</v>
          </cell>
          <cell r="F144">
            <v>199881</v>
          </cell>
          <cell r="G144">
            <v>0</v>
          </cell>
          <cell r="H144">
            <v>61928</v>
          </cell>
        </row>
        <row r="145">
          <cell r="A145">
            <v>44350</v>
          </cell>
          <cell r="B145">
            <v>2618</v>
          </cell>
          <cell r="C145">
            <v>7929</v>
          </cell>
          <cell r="D145">
            <v>845</v>
          </cell>
          <cell r="E145">
            <v>3677</v>
          </cell>
          <cell r="F145">
            <v>152287</v>
          </cell>
          <cell r="G145">
            <v>0</v>
          </cell>
          <cell r="H145">
            <v>49454</v>
          </cell>
        </row>
        <row r="146">
          <cell r="A146">
            <v>44349</v>
          </cell>
          <cell r="B146">
            <v>2258</v>
          </cell>
          <cell r="C146">
            <v>7594</v>
          </cell>
          <cell r="D146">
            <v>1317</v>
          </cell>
          <cell r="E146">
            <v>3759</v>
          </cell>
          <cell r="F146">
            <v>140025</v>
          </cell>
          <cell r="G146">
            <v>0</v>
          </cell>
          <cell r="H146">
            <v>46288</v>
          </cell>
        </row>
        <row r="147">
          <cell r="A147">
            <v>44348</v>
          </cell>
          <cell r="B147">
            <v>2123</v>
          </cell>
          <cell r="C147">
            <v>7269</v>
          </cell>
          <cell r="D147">
            <v>934</v>
          </cell>
          <cell r="E147">
            <v>3463</v>
          </cell>
          <cell r="F147">
            <v>127120</v>
          </cell>
          <cell r="G147">
            <v>0</v>
          </cell>
          <cell r="H147">
            <v>46543</v>
          </cell>
        </row>
        <row r="148">
          <cell r="A148">
            <v>44347</v>
          </cell>
          <cell r="B148">
            <v>3194</v>
          </cell>
          <cell r="C148">
            <v>12493</v>
          </cell>
          <cell r="D148">
            <v>1689</v>
          </cell>
          <cell r="E148">
            <v>5136</v>
          </cell>
          <cell r="F148">
            <v>253204</v>
          </cell>
          <cell r="G148">
            <v>0</v>
          </cell>
          <cell r="H148">
            <v>66450</v>
          </cell>
        </row>
        <row r="149">
          <cell r="A149">
            <v>44346</v>
          </cell>
          <cell r="B149">
            <v>4086</v>
          </cell>
          <cell r="C149">
            <v>17592</v>
          </cell>
          <cell r="D149">
            <v>1953</v>
          </cell>
          <cell r="E149">
            <v>5795</v>
          </cell>
          <cell r="F149">
            <v>368565</v>
          </cell>
          <cell r="G149">
            <v>0</v>
          </cell>
          <cell r="H149">
            <v>91896</v>
          </cell>
        </row>
        <row r="150">
          <cell r="A150">
            <v>44345</v>
          </cell>
          <cell r="B150">
            <v>3696</v>
          </cell>
          <cell r="C150">
            <v>18013</v>
          </cell>
          <cell r="D150">
            <v>2284</v>
          </cell>
          <cell r="E150">
            <v>6595</v>
          </cell>
          <cell r="F150">
            <v>388288</v>
          </cell>
          <cell r="G150">
            <v>0</v>
          </cell>
          <cell r="H150">
            <v>92705</v>
          </cell>
        </row>
        <row r="151">
          <cell r="A151">
            <v>44344</v>
          </cell>
          <cell r="B151">
            <v>2867</v>
          </cell>
          <cell r="C151">
            <v>11223</v>
          </cell>
          <cell r="D151">
            <v>1371</v>
          </cell>
          <cell r="E151">
            <v>4589</v>
          </cell>
          <cell r="F151">
            <v>261995</v>
          </cell>
          <cell r="G151">
            <v>0</v>
          </cell>
          <cell r="H151">
            <v>65043</v>
          </cell>
        </row>
        <row r="152">
          <cell r="A152">
            <v>44343</v>
          </cell>
          <cell r="B152">
            <v>2002</v>
          </cell>
          <cell r="C152">
            <v>6513</v>
          </cell>
          <cell r="D152">
            <v>982</v>
          </cell>
          <cell r="E152">
            <v>3520</v>
          </cell>
          <cell r="F152">
            <v>177126</v>
          </cell>
          <cell r="G152">
            <v>0</v>
          </cell>
          <cell r="H152">
            <v>45664</v>
          </cell>
        </row>
        <row r="153">
          <cell r="A153">
            <v>44342</v>
          </cell>
          <cell r="B153">
            <v>2103</v>
          </cell>
          <cell r="C153">
            <v>5891</v>
          </cell>
          <cell r="D153">
            <v>822</v>
          </cell>
          <cell r="E153">
            <v>3080</v>
          </cell>
          <cell r="F153">
            <v>152845</v>
          </cell>
          <cell r="G153">
            <v>0</v>
          </cell>
          <cell r="H153">
            <v>40995</v>
          </cell>
        </row>
        <row r="154">
          <cell r="A154">
            <v>44341</v>
          </cell>
          <cell r="B154">
            <v>1699</v>
          </cell>
          <cell r="C154">
            <v>5771</v>
          </cell>
          <cell r="D154">
            <v>677</v>
          </cell>
          <cell r="E154">
            <v>3022</v>
          </cell>
          <cell r="F154">
            <v>131583</v>
          </cell>
          <cell r="G154">
            <v>0</v>
          </cell>
          <cell r="H154">
            <v>39050</v>
          </cell>
        </row>
        <row r="155">
          <cell r="A155">
            <v>44340</v>
          </cell>
          <cell r="B155">
            <v>1929</v>
          </cell>
          <cell r="C155">
            <v>5551</v>
          </cell>
          <cell r="D155">
            <v>743</v>
          </cell>
          <cell r="E155">
            <v>2895</v>
          </cell>
          <cell r="F155">
            <v>233496</v>
          </cell>
          <cell r="G155">
            <v>0</v>
          </cell>
          <cell r="H155">
            <v>37315</v>
          </cell>
        </row>
        <row r="156">
          <cell r="A156">
            <v>44339</v>
          </cell>
          <cell r="B156">
            <v>3204</v>
          </cell>
          <cell r="C156">
            <v>13935</v>
          </cell>
          <cell r="D156">
            <v>1459</v>
          </cell>
          <cell r="E156">
            <v>4142</v>
          </cell>
          <cell r="F156">
            <v>432897</v>
          </cell>
          <cell r="G156">
            <v>0</v>
          </cell>
          <cell r="H156">
            <v>63549</v>
          </cell>
        </row>
        <row r="157">
          <cell r="A157">
            <v>44338</v>
          </cell>
          <cell r="B157">
            <v>3662</v>
          </cell>
          <cell r="C157">
            <v>15591</v>
          </cell>
          <cell r="D157">
            <v>1578</v>
          </cell>
          <cell r="E157">
            <v>4646</v>
          </cell>
          <cell r="F157">
            <v>510514</v>
          </cell>
          <cell r="G157">
            <v>0</v>
          </cell>
          <cell r="H157">
            <v>71068</v>
          </cell>
        </row>
        <row r="158">
          <cell r="A158">
            <v>44337</v>
          </cell>
          <cell r="B158">
            <v>2818</v>
          </cell>
          <cell r="C158">
            <v>9788</v>
          </cell>
          <cell r="D158">
            <v>921</v>
          </cell>
          <cell r="E158">
            <v>3715</v>
          </cell>
          <cell r="F158">
            <v>367272</v>
          </cell>
          <cell r="G158">
            <v>0</v>
          </cell>
          <cell r="H158">
            <v>53405</v>
          </cell>
        </row>
        <row r="159">
          <cell r="A159">
            <v>44336</v>
          </cell>
          <cell r="B159">
            <v>2206</v>
          </cell>
          <cell r="C159">
            <v>5754</v>
          </cell>
          <cell r="D159">
            <v>345</v>
          </cell>
          <cell r="E159">
            <v>2545</v>
          </cell>
          <cell r="F159">
            <v>264238</v>
          </cell>
          <cell r="G159">
            <v>0</v>
          </cell>
          <cell r="H159">
            <v>39167</v>
          </cell>
        </row>
        <row r="160">
          <cell r="A160">
            <v>44335</v>
          </cell>
          <cell r="B160">
            <v>1939</v>
          </cell>
          <cell r="C160">
            <v>5163</v>
          </cell>
          <cell r="D160">
            <v>496</v>
          </cell>
          <cell r="E160">
            <v>2503</v>
          </cell>
          <cell r="F160">
            <v>234702</v>
          </cell>
          <cell r="G160">
            <v>0</v>
          </cell>
          <cell r="H160">
            <v>35661</v>
          </cell>
        </row>
        <row r="161">
          <cell r="A161">
            <v>44334</v>
          </cell>
          <cell r="B161">
            <v>1602</v>
          </cell>
          <cell r="C161">
            <v>4650</v>
          </cell>
          <cell r="D161">
            <v>358</v>
          </cell>
          <cell r="E161">
            <v>2335</v>
          </cell>
          <cell r="F161">
            <v>202320</v>
          </cell>
          <cell r="G161">
            <v>0</v>
          </cell>
          <cell r="H161">
            <v>33901</v>
          </cell>
        </row>
        <row r="162">
          <cell r="A162">
            <v>44333</v>
          </cell>
          <cell r="B162">
            <v>1801</v>
          </cell>
          <cell r="C162">
            <v>5712</v>
          </cell>
          <cell r="D162">
            <v>363</v>
          </cell>
          <cell r="E162">
            <v>2465</v>
          </cell>
          <cell r="F162">
            <v>176263</v>
          </cell>
          <cell r="G162">
            <v>0</v>
          </cell>
          <cell r="H162">
            <v>35823</v>
          </cell>
        </row>
        <row r="163">
          <cell r="A163">
            <v>44332</v>
          </cell>
          <cell r="B163">
            <v>2536</v>
          </cell>
          <cell r="C163">
            <v>8723</v>
          </cell>
          <cell r="D163">
            <v>492</v>
          </cell>
          <cell r="E163">
            <v>2835</v>
          </cell>
          <cell r="F163">
            <v>234681</v>
          </cell>
          <cell r="G163">
            <v>0</v>
          </cell>
          <cell r="H163">
            <v>44940</v>
          </cell>
        </row>
        <row r="164">
          <cell r="A164">
            <v>44331</v>
          </cell>
          <cell r="B164">
            <v>2989</v>
          </cell>
          <cell r="C164">
            <v>11638</v>
          </cell>
          <cell r="D164">
            <v>555</v>
          </cell>
          <cell r="E164">
            <v>3325</v>
          </cell>
          <cell r="F164">
            <v>302843</v>
          </cell>
          <cell r="G164">
            <v>0</v>
          </cell>
          <cell r="H164">
            <v>55790</v>
          </cell>
        </row>
        <row r="165">
          <cell r="A165">
            <v>44330</v>
          </cell>
          <cell r="B165">
            <v>1769</v>
          </cell>
          <cell r="C165">
            <v>6582</v>
          </cell>
          <cell r="D165">
            <v>244</v>
          </cell>
          <cell r="E165">
            <v>2607</v>
          </cell>
          <cell r="F165">
            <v>207084</v>
          </cell>
          <cell r="G165">
            <v>0</v>
          </cell>
          <cell r="H165">
            <v>41947</v>
          </cell>
        </row>
        <row r="166">
          <cell r="A166">
            <v>44329</v>
          </cell>
          <cell r="B166">
            <v>1501</v>
          </cell>
          <cell r="C166">
            <v>5888</v>
          </cell>
          <cell r="D166">
            <v>200</v>
          </cell>
          <cell r="E166">
            <v>2465</v>
          </cell>
          <cell r="F166">
            <v>169745</v>
          </cell>
          <cell r="G166">
            <v>0</v>
          </cell>
          <cell r="H166">
            <v>35305</v>
          </cell>
        </row>
        <row r="167">
          <cell r="A167">
            <v>44328</v>
          </cell>
          <cell r="B167">
            <v>1294</v>
          </cell>
          <cell r="C167">
            <v>3845</v>
          </cell>
          <cell r="D167">
            <v>44</v>
          </cell>
          <cell r="E167">
            <v>1783</v>
          </cell>
          <cell r="F167">
            <v>129741</v>
          </cell>
          <cell r="G167">
            <v>0</v>
          </cell>
          <cell r="H167">
            <v>28508</v>
          </cell>
        </row>
        <row r="168">
          <cell r="A168">
            <v>44327</v>
          </cell>
          <cell r="B168">
            <v>1056</v>
          </cell>
          <cell r="C168">
            <v>3723</v>
          </cell>
          <cell r="D168">
            <v>70</v>
          </cell>
          <cell r="E168">
            <v>1842</v>
          </cell>
          <cell r="F168">
            <v>117713</v>
          </cell>
          <cell r="G168">
            <v>0</v>
          </cell>
          <cell r="H168">
            <v>28758</v>
          </cell>
        </row>
        <row r="169">
          <cell r="A169">
            <v>44326</v>
          </cell>
          <cell r="B169">
            <v>1354</v>
          </cell>
          <cell r="C169">
            <v>3582</v>
          </cell>
          <cell r="D169">
            <v>73</v>
          </cell>
          <cell r="E169">
            <v>1791</v>
          </cell>
          <cell r="F169">
            <v>106908</v>
          </cell>
          <cell r="G169">
            <v>0</v>
          </cell>
          <cell r="H169">
            <v>29589</v>
          </cell>
        </row>
        <row r="170">
          <cell r="A170">
            <v>44325</v>
          </cell>
          <cell r="B170">
            <v>1886</v>
          </cell>
          <cell r="C170">
            <v>7315</v>
          </cell>
          <cell r="D170">
            <v>137</v>
          </cell>
          <cell r="E170">
            <v>2587</v>
          </cell>
          <cell r="F170">
            <v>167910</v>
          </cell>
          <cell r="G170">
            <v>0</v>
          </cell>
          <cell r="H170">
            <v>41341</v>
          </cell>
        </row>
        <row r="171">
          <cell r="A171">
            <v>44324</v>
          </cell>
          <cell r="B171">
            <v>2135</v>
          </cell>
          <cell r="C171">
            <v>7891</v>
          </cell>
          <cell r="D171">
            <v>117</v>
          </cell>
          <cell r="E171">
            <v>2855</v>
          </cell>
          <cell r="F171">
            <v>209446</v>
          </cell>
          <cell r="G171">
            <v>0</v>
          </cell>
          <cell r="H171">
            <v>50224</v>
          </cell>
        </row>
        <row r="172">
          <cell r="A172">
            <v>44323</v>
          </cell>
          <cell r="B172">
            <v>1546</v>
          </cell>
          <cell r="C172">
            <v>4908</v>
          </cell>
          <cell r="D172">
            <v>92</v>
          </cell>
          <cell r="E172">
            <v>2025</v>
          </cell>
          <cell r="F172">
            <v>151893</v>
          </cell>
          <cell r="G172">
            <v>0</v>
          </cell>
          <cell r="H172">
            <v>39325</v>
          </cell>
        </row>
        <row r="173">
          <cell r="A173">
            <v>44322</v>
          </cell>
          <cell r="B173">
            <v>1047</v>
          </cell>
          <cell r="C173">
            <v>3027</v>
          </cell>
          <cell r="D173">
            <v>35</v>
          </cell>
          <cell r="E173">
            <v>1782</v>
          </cell>
          <cell r="F173">
            <v>108094</v>
          </cell>
          <cell r="G173">
            <v>0</v>
          </cell>
          <cell r="H173">
            <v>30232</v>
          </cell>
        </row>
        <row r="174">
          <cell r="A174">
            <v>44321</v>
          </cell>
          <cell r="B174">
            <v>1076</v>
          </cell>
          <cell r="C174">
            <v>3700</v>
          </cell>
          <cell r="D174">
            <v>82</v>
          </cell>
          <cell r="E174">
            <v>1796</v>
          </cell>
          <cell r="F174">
            <v>106972</v>
          </cell>
          <cell r="G174">
            <v>0</v>
          </cell>
          <cell r="H174">
            <v>31537</v>
          </cell>
        </row>
        <row r="175">
          <cell r="A175">
            <v>44320</v>
          </cell>
          <cell r="B175">
            <v>1227</v>
          </cell>
          <cell r="C175">
            <v>3757</v>
          </cell>
          <cell r="D175">
            <v>22</v>
          </cell>
          <cell r="E175">
            <v>1604</v>
          </cell>
          <cell r="F175">
            <v>89748</v>
          </cell>
          <cell r="G175">
            <v>0</v>
          </cell>
          <cell r="H175">
            <v>31214</v>
          </cell>
        </row>
        <row r="176">
          <cell r="A176">
            <v>44319</v>
          </cell>
          <cell r="B176">
            <v>2087</v>
          </cell>
          <cell r="C176">
            <v>7606</v>
          </cell>
          <cell r="D176">
            <v>48</v>
          </cell>
          <cell r="E176">
            <v>1833</v>
          </cell>
          <cell r="F176">
            <v>168906</v>
          </cell>
          <cell r="G176">
            <v>0</v>
          </cell>
          <cell r="H176">
            <v>41985</v>
          </cell>
        </row>
        <row r="177">
          <cell r="A177">
            <v>44318</v>
          </cell>
          <cell r="B177">
            <v>2543</v>
          </cell>
          <cell r="C177">
            <v>10860</v>
          </cell>
          <cell r="D177">
            <v>34</v>
          </cell>
          <cell r="E177">
            <v>2606</v>
          </cell>
          <cell r="F177">
            <v>232129</v>
          </cell>
          <cell r="G177">
            <v>0</v>
          </cell>
          <cell r="H177">
            <v>53181</v>
          </cell>
        </row>
        <row r="178">
          <cell r="A178">
            <v>44317</v>
          </cell>
          <cell r="B178">
            <v>1750</v>
          </cell>
          <cell r="C178">
            <v>10670</v>
          </cell>
          <cell r="D178">
            <v>46</v>
          </cell>
          <cell r="E178">
            <v>2811</v>
          </cell>
          <cell r="F178">
            <v>248664</v>
          </cell>
          <cell r="G178">
            <v>0</v>
          </cell>
          <cell r="H178">
            <v>55084</v>
          </cell>
        </row>
        <row r="179">
          <cell r="A179">
            <v>44316</v>
          </cell>
          <cell r="B179">
            <v>1717</v>
          </cell>
          <cell r="C179">
            <v>6458</v>
          </cell>
          <cell r="D179">
            <v>104</v>
          </cell>
          <cell r="E179">
            <v>2354</v>
          </cell>
          <cell r="F179">
            <v>173078</v>
          </cell>
          <cell r="G179">
            <v>0</v>
          </cell>
          <cell r="H179">
            <v>43369</v>
          </cell>
        </row>
        <row r="180">
          <cell r="A180">
            <v>44315</v>
          </cell>
          <cell r="B180">
            <v>1225</v>
          </cell>
          <cell r="C180">
            <v>4034</v>
          </cell>
          <cell r="D180">
            <v>32</v>
          </cell>
          <cell r="E180">
            <v>1844</v>
          </cell>
          <cell r="F180">
            <v>117791</v>
          </cell>
          <cell r="G180">
            <v>0</v>
          </cell>
          <cell r="H180">
            <v>31370</v>
          </cell>
        </row>
        <row r="181">
          <cell r="A181">
            <v>44314</v>
          </cell>
          <cell r="B181">
            <v>1257</v>
          </cell>
          <cell r="C181">
            <v>4179</v>
          </cell>
          <cell r="D181">
            <v>35</v>
          </cell>
          <cell r="E181">
            <v>1567</v>
          </cell>
          <cell r="F181">
            <v>109616</v>
          </cell>
          <cell r="G181">
            <v>0</v>
          </cell>
          <cell r="H181">
            <v>29757</v>
          </cell>
        </row>
        <row r="182">
          <cell r="A182">
            <v>44313</v>
          </cell>
          <cell r="B182">
            <v>1208</v>
          </cell>
          <cell r="C182">
            <v>3871</v>
          </cell>
          <cell r="D182">
            <v>12</v>
          </cell>
          <cell r="E182">
            <v>1613</v>
          </cell>
          <cell r="F182">
            <v>96769</v>
          </cell>
          <cell r="G182">
            <v>0</v>
          </cell>
          <cell r="H182">
            <v>29476</v>
          </cell>
        </row>
        <row r="183">
          <cell r="A183">
            <v>44312</v>
          </cell>
          <cell r="B183">
            <v>1128</v>
          </cell>
          <cell r="C183">
            <v>4469</v>
          </cell>
          <cell r="D183">
            <v>6</v>
          </cell>
          <cell r="E183">
            <v>1286</v>
          </cell>
          <cell r="F183">
            <v>111745</v>
          </cell>
          <cell r="G183">
            <v>0</v>
          </cell>
          <cell r="H183">
            <v>28569</v>
          </cell>
        </row>
        <row r="184">
          <cell r="A184">
            <v>44311</v>
          </cell>
          <cell r="B184">
            <v>1512</v>
          </cell>
          <cell r="C184">
            <v>7002</v>
          </cell>
          <cell r="D184">
            <v>11</v>
          </cell>
          <cell r="E184">
            <v>1997</v>
          </cell>
          <cell r="F184">
            <v>164830</v>
          </cell>
          <cell r="G184">
            <v>0</v>
          </cell>
          <cell r="H184">
            <v>39828</v>
          </cell>
        </row>
        <row r="185">
          <cell r="A185">
            <v>44310</v>
          </cell>
          <cell r="B185">
            <v>1983</v>
          </cell>
          <cell r="C185">
            <v>10034</v>
          </cell>
          <cell r="D185">
            <v>0</v>
          </cell>
          <cell r="E185">
            <v>2595</v>
          </cell>
          <cell r="F185">
            <v>233483</v>
          </cell>
          <cell r="G185">
            <v>0</v>
          </cell>
          <cell r="H185">
            <v>51772</v>
          </cell>
        </row>
        <row r="186">
          <cell r="A186">
            <v>44309</v>
          </cell>
          <cell r="B186">
            <v>1435</v>
          </cell>
          <cell r="C186">
            <v>6360</v>
          </cell>
          <cell r="D186">
            <v>0</v>
          </cell>
          <cell r="E186">
            <v>1960</v>
          </cell>
          <cell r="F186">
            <v>162325</v>
          </cell>
          <cell r="G186">
            <v>0</v>
          </cell>
          <cell r="H186">
            <v>40778</v>
          </cell>
        </row>
        <row r="187">
          <cell r="A187">
            <v>44308</v>
          </cell>
          <cell r="B187">
            <v>1256</v>
          </cell>
          <cell r="C187">
            <v>4231</v>
          </cell>
          <cell r="D187">
            <v>0</v>
          </cell>
          <cell r="E187">
            <v>1716</v>
          </cell>
          <cell r="F187">
            <v>103104</v>
          </cell>
          <cell r="G187">
            <v>0</v>
          </cell>
          <cell r="H187">
            <v>29524</v>
          </cell>
        </row>
        <row r="188">
          <cell r="A188">
            <v>44307</v>
          </cell>
          <cell r="B188">
            <v>986</v>
          </cell>
          <cell r="C188">
            <v>3921</v>
          </cell>
          <cell r="D188">
            <v>0</v>
          </cell>
          <cell r="E188">
            <v>1979</v>
          </cell>
          <cell r="F188">
            <v>91506</v>
          </cell>
          <cell r="G188">
            <v>0</v>
          </cell>
          <cell r="H188">
            <v>27578</v>
          </cell>
        </row>
        <row r="189">
          <cell r="A189">
            <v>44306</v>
          </cell>
          <cell r="B189">
            <v>1194</v>
          </cell>
          <cell r="C189">
            <v>3562</v>
          </cell>
          <cell r="D189">
            <v>33</v>
          </cell>
          <cell r="E189">
            <v>1758</v>
          </cell>
          <cell r="F189">
            <v>76200</v>
          </cell>
          <cell r="G189">
            <v>0</v>
          </cell>
          <cell r="H189">
            <v>27484</v>
          </cell>
        </row>
        <row r="190">
          <cell r="A190">
            <v>44305</v>
          </cell>
          <cell r="B190">
            <v>1283</v>
          </cell>
          <cell r="C190">
            <v>4208</v>
          </cell>
          <cell r="D190">
            <v>30</v>
          </cell>
          <cell r="E190">
            <v>1500</v>
          </cell>
          <cell r="F190">
            <v>140173</v>
          </cell>
          <cell r="G190">
            <v>0</v>
          </cell>
          <cell r="H190">
            <v>20944</v>
          </cell>
        </row>
        <row r="191">
          <cell r="A191">
            <v>44304</v>
          </cell>
          <cell r="B191">
            <v>1792</v>
          </cell>
          <cell r="C191">
            <v>8139</v>
          </cell>
          <cell r="D191">
            <v>122</v>
          </cell>
          <cell r="E191">
            <v>2315</v>
          </cell>
          <cell r="F191">
            <v>243363</v>
          </cell>
          <cell r="G191">
            <v>0</v>
          </cell>
          <cell r="H191">
            <v>33192</v>
          </cell>
        </row>
        <row r="192">
          <cell r="A192">
            <v>44303</v>
          </cell>
          <cell r="B192">
            <v>1814</v>
          </cell>
          <cell r="C192">
            <v>9903</v>
          </cell>
          <cell r="D192">
            <v>23</v>
          </cell>
          <cell r="E192">
            <v>4072</v>
          </cell>
          <cell r="F192">
            <v>343295</v>
          </cell>
          <cell r="G192">
            <v>0</v>
          </cell>
          <cell r="H192">
            <v>50060</v>
          </cell>
        </row>
        <row r="193">
          <cell r="A193">
            <v>44302</v>
          </cell>
          <cell r="B193">
            <v>1806</v>
          </cell>
          <cell r="C193">
            <v>5838</v>
          </cell>
          <cell r="D193">
            <v>6</v>
          </cell>
          <cell r="E193">
            <v>2582</v>
          </cell>
          <cell r="F193">
            <v>229253</v>
          </cell>
          <cell r="G193">
            <v>0</v>
          </cell>
          <cell r="H193">
            <v>39113</v>
          </cell>
        </row>
        <row r="194">
          <cell r="A194">
            <v>44301</v>
          </cell>
          <cell r="B194">
            <v>1046</v>
          </cell>
          <cell r="C194">
            <v>3435</v>
          </cell>
          <cell r="D194">
            <v>22</v>
          </cell>
          <cell r="E194">
            <v>1714</v>
          </cell>
          <cell r="F194">
            <v>175908</v>
          </cell>
          <cell r="G194">
            <v>0</v>
          </cell>
          <cell r="H194">
            <v>35189</v>
          </cell>
        </row>
        <row r="195">
          <cell r="A195">
            <v>44300</v>
          </cell>
          <cell r="B195">
            <v>965</v>
          </cell>
          <cell r="C195">
            <v>3184</v>
          </cell>
          <cell r="D195">
            <v>0</v>
          </cell>
          <cell r="E195">
            <v>1679</v>
          </cell>
          <cell r="F195">
            <v>153568</v>
          </cell>
          <cell r="G195">
            <v>0</v>
          </cell>
          <cell r="H195">
            <v>33772</v>
          </cell>
        </row>
        <row r="196">
          <cell r="A196">
            <v>44299</v>
          </cell>
          <cell r="B196">
            <v>851</v>
          </cell>
          <cell r="C196">
            <v>2764</v>
          </cell>
          <cell r="D196">
            <v>0</v>
          </cell>
          <cell r="E196">
            <v>1696</v>
          </cell>
          <cell r="F196">
            <v>141492</v>
          </cell>
          <cell r="G196">
            <v>0</v>
          </cell>
          <cell r="H196">
            <v>38377</v>
          </cell>
        </row>
        <row r="197">
          <cell r="A197">
            <v>44298</v>
          </cell>
          <cell r="B197">
            <v>649</v>
          </cell>
          <cell r="C197">
            <v>2769</v>
          </cell>
          <cell r="D197">
            <v>0</v>
          </cell>
          <cell r="E197">
            <v>1917</v>
          </cell>
          <cell r="F197">
            <v>175158</v>
          </cell>
          <cell r="G197">
            <v>0</v>
          </cell>
          <cell r="H197">
            <v>50602</v>
          </cell>
        </row>
        <row r="198">
          <cell r="A198">
            <v>44297</v>
          </cell>
          <cell r="B198">
            <v>597</v>
          </cell>
          <cell r="C198">
            <v>2788</v>
          </cell>
          <cell r="D198">
            <v>0</v>
          </cell>
          <cell r="E198">
            <v>1949</v>
          </cell>
          <cell r="F198">
            <v>178928</v>
          </cell>
          <cell r="G198">
            <v>0</v>
          </cell>
          <cell r="H198">
            <v>49148</v>
          </cell>
        </row>
        <row r="199">
          <cell r="A199">
            <v>44296</v>
          </cell>
          <cell r="B199">
            <v>718</v>
          </cell>
          <cell r="C199">
            <v>2507</v>
          </cell>
          <cell r="D199">
            <v>0</v>
          </cell>
          <cell r="E199">
            <v>2479</v>
          </cell>
          <cell r="F199">
            <v>204734</v>
          </cell>
          <cell r="G199">
            <v>0</v>
          </cell>
          <cell r="H199">
            <v>53384</v>
          </cell>
        </row>
        <row r="200">
          <cell r="A200">
            <v>44295</v>
          </cell>
          <cell r="B200">
            <v>956</v>
          </cell>
          <cell r="C200">
            <v>735</v>
          </cell>
          <cell r="D200">
            <v>0</v>
          </cell>
          <cell r="E200">
            <v>2085</v>
          </cell>
          <cell r="F200">
            <v>155741</v>
          </cell>
          <cell r="G200">
            <v>0</v>
          </cell>
          <cell r="H200">
            <v>43575</v>
          </cell>
        </row>
        <row r="201">
          <cell r="A201">
            <v>44294</v>
          </cell>
          <cell r="B201">
            <v>635</v>
          </cell>
          <cell r="C201">
            <v>684</v>
          </cell>
          <cell r="D201">
            <v>0</v>
          </cell>
          <cell r="E201">
            <v>1383</v>
          </cell>
          <cell r="F201">
            <v>120725</v>
          </cell>
          <cell r="G201">
            <v>0</v>
          </cell>
          <cell r="H201">
            <v>34941</v>
          </cell>
        </row>
        <row r="202">
          <cell r="A202">
            <v>44293</v>
          </cell>
          <cell r="B202">
            <v>399</v>
          </cell>
          <cell r="C202">
            <v>690</v>
          </cell>
          <cell r="D202">
            <v>0</v>
          </cell>
          <cell r="E202">
            <v>1364</v>
          </cell>
          <cell r="F202">
            <v>122363</v>
          </cell>
          <cell r="G202">
            <v>0</v>
          </cell>
          <cell r="H202">
            <v>35247</v>
          </cell>
        </row>
        <row r="203">
          <cell r="A203">
            <v>44292</v>
          </cell>
          <cell r="B203">
            <v>339</v>
          </cell>
          <cell r="C203">
            <v>603</v>
          </cell>
          <cell r="D203">
            <v>0</v>
          </cell>
          <cell r="E203">
            <v>1620</v>
          </cell>
          <cell r="F203">
            <v>108597</v>
          </cell>
          <cell r="G203">
            <v>0</v>
          </cell>
          <cell r="H203">
            <v>34656</v>
          </cell>
        </row>
        <row r="204">
          <cell r="A204">
            <v>44291</v>
          </cell>
          <cell r="B204">
            <v>606</v>
          </cell>
          <cell r="C204">
            <v>857</v>
          </cell>
          <cell r="D204">
            <v>0</v>
          </cell>
          <cell r="E204">
            <v>1802</v>
          </cell>
          <cell r="F204">
            <v>182481</v>
          </cell>
          <cell r="G204">
            <v>0</v>
          </cell>
          <cell r="H204">
            <v>40537</v>
          </cell>
        </row>
        <row r="205">
          <cell r="A205">
            <v>44290</v>
          </cell>
          <cell r="B205">
            <v>613</v>
          </cell>
          <cell r="C205">
            <v>1250</v>
          </cell>
          <cell r="D205">
            <v>0</v>
          </cell>
          <cell r="E205">
            <v>2523</v>
          </cell>
          <cell r="F205">
            <v>245803</v>
          </cell>
          <cell r="G205">
            <v>0</v>
          </cell>
          <cell r="H205">
            <v>45380</v>
          </cell>
        </row>
        <row r="206">
          <cell r="A206">
            <v>44289</v>
          </cell>
          <cell r="B206">
            <v>602</v>
          </cell>
          <cell r="C206">
            <v>1121</v>
          </cell>
          <cell r="D206">
            <v>0</v>
          </cell>
          <cell r="E206">
            <v>2663</v>
          </cell>
          <cell r="F206">
            <v>237692</v>
          </cell>
          <cell r="G206">
            <v>0</v>
          </cell>
          <cell r="H206">
            <v>40813</v>
          </cell>
        </row>
        <row r="207">
          <cell r="A207">
            <v>44288</v>
          </cell>
          <cell r="B207">
            <v>769</v>
          </cell>
          <cell r="C207">
            <v>984</v>
          </cell>
          <cell r="D207">
            <v>0</v>
          </cell>
          <cell r="E207">
            <v>2350</v>
          </cell>
          <cell r="F207">
            <v>215616</v>
          </cell>
          <cell r="G207">
            <v>0</v>
          </cell>
          <cell r="H207">
            <v>34707</v>
          </cell>
        </row>
        <row r="208">
          <cell r="A208">
            <v>44287</v>
          </cell>
          <cell r="B208">
            <v>711</v>
          </cell>
          <cell r="C208">
            <v>706</v>
          </cell>
          <cell r="D208">
            <v>12</v>
          </cell>
          <cell r="E208">
            <v>2174</v>
          </cell>
          <cell r="F208">
            <v>175721</v>
          </cell>
          <cell r="G208">
            <v>0</v>
          </cell>
          <cell r="H208">
            <v>29827</v>
          </cell>
        </row>
        <row r="209">
          <cell r="A209">
            <v>44286</v>
          </cell>
          <cell r="B209">
            <v>396</v>
          </cell>
          <cell r="C209">
            <v>764</v>
          </cell>
          <cell r="D209">
            <v>12</v>
          </cell>
          <cell r="E209">
            <v>1976</v>
          </cell>
          <cell r="F209">
            <v>147199</v>
          </cell>
          <cell r="G209">
            <v>0</v>
          </cell>
          <cell r="H209">
            <v>24364</v>
          </cell>
        </row>
        <row r="210">
          <cell r="A210">
            <v>44285</v>
          </cell>
          <cell r="B210">
            <v>331</v>
          </cell>
          <cell r="C210">
            <v>631</v>
          </cell>
          <cell r="D210">
            <v>12</v>
          </cell>
          <cell r="E210">
            <v>1833</v>
          </cell>
          <cell r="F210">
            <v>123666</v>
          </cell>
          <cell r="G210">
            <v>0</v>
          </cell>
          <cell r="H210">
            <v>19173</v>
          </cell>
        </row>
        <row r="211">
          <cell r="A211">
            <v>44284</v>
          </cell>
          <cell r="B211">
            <v>271</v>
          </cell>
          <cell r="C211">
            <v>720</v>
          </cell>
          <cell r="D211">
            <v>0</v>
          </cell>
          <cell r="E211">
            <v>1643</v>
          </cell>
          <cell r="F211">
            <v>90474</v>
          </cell>
          <cell r="G211">
            <v>0</v>
          </cell>
          <cell r="H211">
            <v>9353</v>
          </cell>
        </row>
        <row r="212">
          <cell r="A212">
            <v>44283</v>
          </cell>
          <cell r="B212">
            <v>277</v>
          </cell>
          <cell r="C212">
            <v>1214</v>
          </cell>
          <cell r="D212">
            <v>0</v>
          </cell>
          <cell r="E212">
            <v>1916</v>
          </cell>
          <cell r="F212">
            <v>114290</v>
          </cell>
          <cell r="G212">
            <v>0</v>
          </cell>
          <cell r="H212">
            <v>10258</v>
          </cell>
        </row>
        <row r="213">
          <cell r="A213">
            <v>44282</v>
          </cell>
          <cell r="B213">
            <v>512</v>
          </cell>
          <cell r="C213">
            <v>1298</v>
          </cell>
          <cell r="D213">
            <v>19</v>
          </cell>
          <cell r="E213">
            <v>2361</v>
          </cell>
          <cell r="F213">
            <v>149368</v>
          </cell>
          <cell r="G213">
            <v>0</v>
          </cell>
          <cell r="H213">
            <v>12308</v>
          </cell>
        </row>
        <row r="214">
          <cell r="A214">
            <v>44281</v>
          </cell>
          <cell r="B214">
            <v>430</v>
          </cell>
          <cell r="C214">
            <v>1020</v>
          </cell>
          <cell r="D214">
            <v>12</v>
          </cell>
          <cell r="E214">
            <v>2053</v>
          </cell>
          <cell r="F214">
            <v>112960</v>
          </cell>
          <cell r="G214">
            <v>0</v>
          </cell>
          <cell r="H214">
            <v>10386</v>
          </cell>
        </row>
        <row r="215">
          <cell r="A215">
            <v>44280</v>
          </cell>
          <cell r="B215">
            <v>288</v>
          </cell>
          <cell r="C215">
            <v>726</v>
          </cell>
          <cell r="D215">
            <v>40</v>
          </cell>
          <cell r="E215">
            <v>1663</v>
          </cell>
          <cell r="F215">
            <v>76107</v>
          </cell>
          <cell r="G215">
            <v>0</v>
          </cell>
          <cell r="H215">
            <v>7572</v>
          </cell>
        </row>
        <row r="216">
          <cell r="A216">
            <v>44279</v>
          </cell>
          <cell r="B216">
            <v>200</v>
          </cell>
          <cell r="C216">
            <v>651</v>
          </cell>
          <cell r="D216">
            <v>0</v>
          </cell>
          <cell r="E216">
            <v>1626</v>
          </cell>
          <cell r="F216">
            <v>69161</v>
          </cell>
          <cell r="G216">
            <v>0</v>
          </cell>
          <cell r="H216">
            <v>7025</v>
          </cell>
        </row>
        <row r="217">
          <cell r="A217">
            <v>44278</v>
          </cell>
          <cell r="B217">
            <v>146</v>
          </cell>
          <cell r="C217">
            <v>566</v>
          </cell>
          <cell r="D217">
            <v>0</v>
          </cell>
          <cell r="E217">
            <v>1655</v>
          </cell>
          <cell r="F217">
            <v>63680</v>
          </cell>
          <cell r="G217">
            <v>0</v>
          </cell>
          <cell r="H217">
            <v>7229</v>
          </cell>
        </row>
        <row r="218">
          <cell r="A218">
            <v>44277</v>
          </cell>
          <cell r="B218">
            <v>259</v>
          </cell>
          <cell r="C218">
            <v>586</v>
          </cell>
          <cell r="D218">
            <v>0</v>
          </cell>
          <cell r="E218">
            <v>1368</v>
          </cell>
          <cell r="F218">
            <v>87324</v>
          </cell>
          <cell r="G218">
            <v>0</v>
          </cell>
          <cell r="H218">
            <v>6789</v>
          </cell>
        </row>
        <row r="219">
          <cell r="A219">
            <v>44276</v>
          </cell>
          <cell r="B219">
            <v>321</v>
          </cell>
          <cell r="C219">
            <v>942</v>
          </cell>
          <cell r="D219">
            <v>0</v>
          </cell>
          <cell r="E219">
            <v>1528</v>
          </cell>
          <cell r="F219">
            <v>115723</v>
          </cell>
          <cell r="G219">
            <v>0</v>
          </cell>
          <cell r="H219">
            <v>7820</v>
          </cell>
        </row>
        <row r="220">
          <cell r="A220">
            <v>44275</v>
          </cell>
          <cell r="B220">
            <v>452</v>
          </cell>
          <cell r="C220">
            <v>1108</v>
          </cell>
          <cell r="D220">
            <v>12</v>
          </cell>
          <cell r="E220">
            <v>1833</v>
          </cell>
          <cell r="F220">
            <v>139849</v>
          </cell>
          <cell r="G220">
            <v>0</v>
          </cell>
          <cell r="H220">
            <v>9074</v>
          </cell>
        </row>
        <row r="221">
          <cell r="A221">
            <v>44274</v>
          </cell>
          <cell r="B221">
            <v>359</v>
          </cell>
          <cell r="C221">
            <v>856</v>
          </cell>
          <cell r="D221">
            <v>12</v>
          </cell>
          <cell r="E221">
            <v>1691</v>
          </cell>
          <cell r="F221">
            <v>111965</v>
          </cell>
          <cell r="G221">
            <v>0</v>
          </cell>
          <cell r="H221">
            <v>8056</v>
          </cell>
        </row>
        <row r="222">
          <cell r="A222">
            <v>44273</v>
          </cell>
          <cell r="B222">
            <v>297</v>
          </cell>
          <cell r="C222">
            <v>523</v>
          </cell>
          <cell r="D222">
            <v>23</v>
          </cell>
          <cell r="E222">
            <v>1272</v>
          </cell>
          <cell r="F222">
            <v>77262</v>
          </cell>
          <cell r="G222">
            <v>0</v>
          </cell>
          <cell r="H222">
            <v>6091</v>
          </cell>
        </row>
        <row r="223">
          <cell r="A223">
            <v>44272</v>
          </cell>
          <cell r="B223">
            <v>274</v>
          </cell>
          <cell r="C223">
            <v>609</v>
          </cell>
          <cell r="D223">
            <v>0</v>
          </cell>
          <cell r="E223">
            <v>1594</v>
          </cell>
          <cell r="F223">
            <v>77837</v>
          </cell>
          <cell r="G223">
            <v>0</v>
          </cell>
          <cell r="H223">
            <v>6164</v>
          </cell>
        </row>
        <row r="224">
          <cell r="A224">
            <v>44271</v>
          </cell>
          <cell r="B224">
            <v>208</v>
          </cell>
          <cell r="C224">
            <v>622</v>
          </cell>
          <cell r="D224">
            <v>0</v>
          </cell>
          <cell r="E224">
            <v>1317</v>
          </cell>
          <cell r="F224">
            <v>56295</v>
          </cell>
          <cell r="G224">
            <v>0</v>
          </cell>
          <cell r="H224">
            <v>5407</v>
          </cell>
        </row>
        <row r="225">
          <cell r="A225">
            <v>44270</v>
          </cell>
          <cell r="B225">
            <v>234</v>
          </cell>
          <cell r="C225">
            <v>725</v>
          </cell>
          <cell r="D225">
            <v>0</v>
          </cell>
          <cell r="E225">
            <v>1286</v>
          </cell>
          <cell r="F225">
            <v>65683</v>
          </cell>
          <cell r="G225">
            <v>0</v>
          </cell>
          <cell r="H225">
            <v>4835</v>
          </cell>
        </row>
        <row r="226">
          <cell r="A226">
            <v>44269</v>
          </cell>
          <cell r="B226">
            <v>373</v>
          </cell>
          <cell r="C226">
            <v>982</v>
          </cell>
          <cell r="D226">
            <v>0</v>
          </cell>
          <cell r="E226">
            <v>1382</v>
          </cell>
          <cell r="F226">
            <v>99514</v>
          </cell>
          <cell r="G226">
            <v>0</v>
          </cell>
          <cell r="H226">
            <v>5956</v>
          </cell>
        </row>
        <row r="227">
          <cell r="A227">
            <v>44268</v>
          </cell>
          <cell r="B227">
            <v>490</v>
          </cell>
          <cell r="C227">
            <v>1083</v>
          </cell>
          <cell r="D227">
            <v>0</v>
          </cell>
          <cell r="E227">
            <v>1748</v>
          </cell>
          <cell r="F227">
            <v>117124</v>
          </cell>
          <cell r="G227">
            <v>0</v>
          </cell>
          <cell r="H227">
            <v>6795</v>
          </cell>
        </row>
        <row r="228">
          <cell r="A228">
            <v>44267</v>
          </cell>
          <cell r="B228">
            <v>317</v>
          </cell>
          <cell r="C228">
            <v>851</v>
          </cell>
          <cell r="D228">
            <v>0</v>
          </cell>
          <cell r="E228">
            <v>1531</v>
          </cell>
          <cell r="F228">
            <v>94571</v>
          </cell>
          <cell r="G228">
            <v>0</v>
          </cell>
          <cell r="H228">
            <v>5800</v>
          </cell>
        </row>
        <row r="229">
          <cell r="A229">
            <v>44266</v>
          </cell>
          <cell r="B229">
            <v>271</v>
          </cell>
          <cell r="C229">
            <v>518</v>
          </cell>
          <cell r="D229">
            <v>0</v>
          </cell>
          <cell r="E229">
            <v>1160</v>
          </cell>
          <cell r="F229">
            <v>73871</v>
          </cell>
          <cell r="G229">
            <v>0</v>
          </cell>
          <cell r="H229">
            <v>4614</v>
          </cell>
        </row>
        <row r="230">
          <cell r="A230">
            <v>44265</v>
          </cell>
          <cell r="B230">
            <v>237</v>
          </cell>
          <cell r="C230">
            <v>736</v>
          </cell>
          <cell r="D230">
            <v>0</v>
          </cell>
          <cell r="E230">
            <v>1118</v>
          </cell>
          <cell r="F230">
            <v>69867</v>
          </cell>
          <cell r="G230">
            <v>0</v>
          </cell>
          <cell r="H230">
            <v>4143</v>
          </cell>
        </row>
        <row r="231">
          <cell r="A231">
            <v>44264</v>
          </cell>
          <cell r="B231">
            <v>245</v>
          </cell>
          <cell r="C231">
            <v>627</v>
          </cell>
          <cell r="D231">
            <v>0</v>
          </cell>
          <cell r="E231">
            <v>1113</v>
          </cell>
          <cell r="F231">
            <v>60758</v>
          </cell>
          <cell r="G231">
            <v>0</v>
          </cell>
          <cell r="H231">
            <v>4180</v>
          </cell>
        </row>
        <row r="232">
          <cell r="A232">
            <v>44263</v>
          </cell>
          <cell r="B232">
            <v>323</v>
          </cell>
          <cell r="C232">
            <v>638</v>
          </cell>
          <cell r="D232">
            <v>12</v>
          </cell>
          <cell r="E232">
            <v>1165</v>
          </cell>
          <cell r="F232">
            <v>67348</v>
          </cell>
          <cell r="G232">
            <v>0</v>
          </cell>
          <cell r="H232">
            <v>3856</v>
          </cell>
        </row>
        <row r="233">
          <cell r="A233">
            <v>44262</v>
          </cell>
          <cell r="B233">
            <v>315</v>
          </cell>
          <cell r="C233">
            <v>849</v>
          </cell>
          <cell r="D233">
            <v>0</v>
          </cell>
          <cell r="E233">
            <v>1430</v>
          </cell>
          <cell r="F233">
            <v>93630</v>
          </cell>
          <cell r="G233">
            <v>0</v>
          </cell>
          <cell r="H233">
            <v>4955</v>
          </cell>
        </row>
        <row r="234">
          <cell r="A234">
            <v>44261</v>
          </cell>
          <cell r="B234">
            <v>526</v>
          </cell>
          <cell r="C234">
            <v>854</v>
          </cell>
          <cell r="D234">
            <v>0</v>
          </cell>
          <cell r="E234">
            <v>1969</v>
          </cell>
          <cell r="F234">
            <v>116836</v>
          </cell>
          <cell r="G234">
            <v>0</v>
          </cell>
          <cell r="H234">
            <v>5561</v>
          </cell>
        </row>
        <row r="235">
          <cell r="A235">
            <v>44260</v>
          </cell>
          <cell r="B235">
            <v>493</v>
          </cell>
          <cell r="C235">
            <v>1363</v>
          </cell>
          <cell r="D235">
            <v>0</v>
          </cell>
          <cell r="E235">
            <v>1336</v>
          </cell>
          <cell r="F235">
            <v>100586</v>
          </cell>
          <cell r="G235">
            <v>0</v>
          </cell>
          <cell r="H235">
            <v>4721</v>
          </cell>
        </row>
        <row r="236">
          <cell r="A236">
            <v>44259</v>
          </cell>
          <cell r="B236">
            <v>319</v>
          </cell>
          <cell r="C236">
            <v>965</v>
          </cell>
          <cell r="D236">
            <v>0</v>
          </cell>
          <cell r="E236">
            <v>1037</v>
          </cell>
          <cell r="F236">
            <v>74253</v>
          </cell>
          <cell r="G236">
            <v>0</v>
          </cell>
          <cell r="H236">
            <v>3335</v>
          </cell>
        </row>
        <row r="237">
          <cell r="A237">
            <v>44258</v>
          </cell>
          <cell r="B237">
            <v>466</v>
          </cell>
          <cell r="C237">
            <v>1051</v>
          </cell>
          <cell r="D237">
            <v>0</v>
          </cell>
          <cell r="E237">
            <v>961</v>
          </cell>
          <cell r="F237">
            <v>77252</v>
          </cell>
          <cell r="G237">
            <v>0</v>
          </cell>
          <cell r="H237">
            <v>3172</v>
          </cell>
        </row>
        <row r="238">
          <cell r="A238">
            <v>44257</v>
          </cell>
          <cell r="B238">
            <v>330</v>
          </cell>
          <cell r="C238">
            <v>1155</v>
          </cell>
          <cell r="D238">
            <v>0</v>
          </cell>
          <cell r="E238">
            <v>1062</v>
          </cell>
          <cell r="F238">
            <v>61748</v>
          </cell>
          <cell r="G238">
            <v>0</v>
          </cell>
          <cell r="H238">
            <v>449</v>
          </cell>
        </row>
        <row r="239">
          <cell r="A239">
            <v>44256</v>
          </cell>
          <cell r="B239">
            <v>218</v>
          </cell>
          <cell r="C239">
            <v>1356</v>
          </cell>
          <cell r="D239">
            <v>0</v>
          </cell>
          <cell r="E239">
            <v>1419</v>
          </cell>
          <cell r="F239">
            <v>42178</v>
          </cell>
          <cell r="G239">
            <v>0</v>
          </cell>
          <cell r="H239">
            <v>40</v>
          </cell>
        </row>
        <row r="240">
          <cell r="A240">
            <v>44255</v>
          </cell>
          <cell r="B240">
            <v>330</v>
          </cell>
          <cell r="C240">
            <v>1841</v>
          </cell>
          <cell r="D240">
            <v>0</v>
          </cell>
          <cell r="E240">
            <v>1512</v>
          </cell>
          <cell r="F240">
            <v>52679</v>
          </cell>
          <cell r="G240">
            <v>0</v>
          </cell>
          <cell r="H240">
            <v>201</v>
          </cell>
        </row>
        <row r="241">
          <cell r="A241">
            <v>44254</v>
          </cell>
          <cell r="B241">
            <v>501</v>
          </cell>
          <cell r="C241">
            <v>1848</v>
          </cell>
          <cell r="D241">
            <v>0</v>
          </cell>
          <cell r="E241">
            <v>1652</v>
          </cell>
          <cell r="F241">
            <v>68873</v>
          </cell>
          <cell r="G241">
            <v>0</v>
          </cell>
          <cell r="H241">
            <v>470</v>
          </cell>
        </row>
        <row r="242">
          <cell r="A242">
            <v>44253</v>
          </cell>
          <cell r="B242">
            <v>355</v>
          </cell>
          <cell r="C242">
            <v>1648</v>
          </cell>
          <cell r="D242">
            <v>0</v>
          </cell>
          <cell r="E242">
            <v>1676</v>
          </cell>
          <cell r="F242">
            <v>54207</v>
          </cell>
          <cell r="G242">
            <v>0</v>
          </cell>
          <cell r="H242">
            <v>763</v>
          </cell>
        </row>
        <row r="243">
          <cell r="A243">
            <v>44252</v>
          </cell>
          <cell r="B243">
            <v>225</v>
          </cell>
          <cell r="C243">
            <v>1100</v>
          </cell>
          <cell r="D243">
            <v>0</v>
          </cell>
          <cell r="E243">
            <v>1267</v>
          </cell>
          <cell r="F243">
            <v>37497</v>
          </cell>
          <cell r="G243">
            <v>0</v>
          </cell>
          <cell r="H243">
            <v>661</v>
          </cell>
        </row>
        <row r="244">
          <cell r="A244">
            <v>44251</v>
          </cell>
          <cell r="B244">
            <v>317</v>
          </cell>
          <cell r="C244">
            <v>1080</v>
          </cell>
          <cell r="D244">
            <v>0</v>
          </cell>
          <cell r="E244">
            <v>1218</v>
          </cell>
          <cell r="F244">
            <v>38858</v>
          </cell>
          <cell r="G244">
            <v>0</v>
          </cell>
          <cell r="H244">
            <v>898</v>
          </cell>
        </row>
        <row r="245">
          <cell r="A245">
            <v>44250</v>
          </cell>
          <cell r="B245">
            <v>250</v>
          </cell>
          <cell r="C245">
            <v>1097</v>
          </cell>
          <cell r="D245">
            <v>0</v>
          </cell>
          <cell r="E245">
            <v>1211</v>
          </cell>
          <cell r="F245">
            <v>35054</v>
          </cell>
          <cell r="G245">
            <v>0</v>
          </cell>
          <cell r="H245">
            <v>1154</v>
          </cell>
        </row>
        <row r="246">
          <cell r="A246">
            <v>44249</v>
          </cell>
          <cell r="B246">
            <v>356</v>
          </cell>
          <cell r="C246">
            <v>885</v>
          </cell>
          <cell r="D246">
            <v>0</v>
          </cell>
          <cell r="E246">
            <v>934</v>
          </cell>
          <cell r="F246">
            <v>44912</v>
          </cell>
          <cell r="G246">
            <v>0</v>
          </cell>
          <cell r="H246">
            <v>2193</v>
          </cell>
        </row>
        <row r="247">
          <cell r="A247">
            <v>44248</v>
          </cell>
          <cell r="B247">
            <v>312</v>
          </cell>
          <cell r="C247">
            <v>1425</v>
          </cell>
          <cell r="D247">
            <v>12</v>
          </cell>
          <cell r="E247">
            <v>1394</v>
          </cell>
          <cell r="F247">
            <v>60555</v>
          </cell>
          <cell r="G247">
            <v>0</v>
          </cell>
          <cell r="H247">
            <v>2697</v>
          </cell>
        </row>
        <row r="248">
          <cell r="A248">
            <v>44247</v>
          </cell>
          <cell r="B248">
            <v>415</v>
          </cell>
          <cell r="C248">
            <v>1713</v>
          </cell>
          <cell r="D248">
            <v>0</v>
          </cell>
          <cell r="E248">
            <v>1473</v>
          </cell>
          <cell r="F248">
            <v>74694</v>
          </cell>
          <cell r="G248">
            <v>0</v>
          </cell>
          <cell r="H248">
            <v>3494</v>
          </cell>
        </row>
        <row r="249">
          <cell r="A249">
            <v>44246</v>
          </cell>
          <cell r="B249">
            <v>393</v>
          </cell>
          <cell r="C249">
            <v>1323</v>
          </cell>
          <cell r="D249">
            <v>0</v>
          </cell>
          <cell r="E249">
            <v>1206</v>
          </cell>
          <cell r="F249">
            <v>61622</v>
          </cell>
          <cell r="G249">
            <v>0</v>
          </cell>
          <cell r="H249">
            <v>2955</v>
          </cell>
        </row>
        <row r="250">
          <cell r="A250">
            <v>44245</v>
          </cell>
          <cell r="B250">
            <v>297</v>
          </cell>
          <cell r="C250">
            <v>980</v>
          </cell>
          <cell r="D250">
            <v>23</v>
          </cell>
          <cell r="E250">
            <v>1228</v>
          </cell>
          <cell r="F250">
            <v>50607</v>
          </cell>
          <cell r="G250">
            <v>0</v>
          </cell>
          <cell r="H250">
            <v>2418</v>
          </cell>
        </row>
        <row r="251">
          <cell r="A251">
            <v>44244</v>
          </cell>
          <cell r="B251">
            <v>254</v>
          </cell>
          <cell r="C251">
            <v>1279</v>
          </cell>
          <cell r="D251">
            <v>0</v>
          </cell>
          <cell r="E251">
            <v>945</v>
          </cell>
          <cell r="F251">
            <v>50890</v>
          </cell>
          <cell r="G251">
            <v>0</v>
          </cell>
          <cell r="H251">
            <v>2539</v>
          </cell>
        </row>
        <row r="252">
          <cell r="A252">
            <v>44243</v>
          </cell>
          <cell r="B252">
            <v>420</v>
          </cell>
          <cell r="C252">
            <v>1102</v>
          </cell>
          <cell r="D252">
            <v>0</v>
          </cell>
          <cell r="E252">
            <v>1212</v>
          </cell>
          <cell r="F252">
            <v>44886</v>
          </cell>
          <cell r="G252">
            <v>0</v>
          </cell>
          <cell r="H252">
            <v>2375</v>
          </cell>
        </row>
        <row r="253">
          <cell r="A253">
            <v>44242</v>
          </cell>
          <cell r="B253">
            <v>317</v>
          </cell>
          <cell r="C253">
            <v>1423</v>
          </cell>
          <cell r="D253">
            <v>0</v>
          </cell>
          <cell r="E253">
            <v>1170</v>
          </cell>
          <cell r="F253">
            <v>27717</v>
          </cell>
          <cell r="G253">
            <v>0</v>
          </cell>
          <cell r="H253">
            <v>2731</v>
          </cell>
        </row>
        <row r="254">
          <cell r="A254">
            <v>44241</v>
          </cell>
          <cell r="B254">
            <v>287</v>
          </cell>
          <cell r="C254">
            <v>1783</v>
          </cell>
          <cell r="D254">
            <v>0</v>
          </cell>
          <cell r="E254">
            <v>1378</v>
          </cell>
          <cell r="F254">
            <v>33108</v>
          </cell>
          <cell r="G254">
            <v>0</v>
          </cell>
          <cell r="H254">
            <v>3397</v>
          </cell>
        </row>
        <row r="255">
          <cell r="A255">
            <v>44240</v>
          </cell>
          <cell r="B255">
            <v>302</v>
          </cell>
          <cell r="C255">
            <v>1938</v>
          </cell>
          <cell r="D255">
            <v>14</v>
          </cell>
          <cell r="E255">
            <v>1735</v>
          </cell>
          <cell r="F255">
            <v>38791</v>
          </cell>
          <cell r="G255">
            <v>0</v>
          </cell>
          <cell r="H255">
            <v>3796</v>
          </cell>
        </row>
        <row r="256">
          <cell r="A256">
            <v>44239</v>
          </cell>
          <cell r="B256">
            <v>253</v>
          </cell>
          <cell r="C256">
            <v>1567</v>
          </cell>
          <cell r="D256">
            <v>17</v>
          </cell>
          <cell r="E256">
            <v>1268</v>
          </cell>
          <cell r="F256">
            <v>33554</v>
          </cell>
          <cell r="G256">
            <v>0</v>
          </cell>
          <cell r="H256">
            <v>3534</v>
          </cell>
        </row>
        <row r="257">
          <cell r="A257">
            <v>44238</v>
          </cell>
          <cell r="B257">
            <v>198</v>
          </cell>
          <cell r="C257">
            <v>1071</v>
          </cell>
          <cell r="D257">
            <v>17</v>
          </cell>
          <cell r="E257">
            <v>1255</v>
          </cell>
          <cell r="F257">
            <v>26457</v>
          </cell>
          <cell r="G257">
            <v>0</v>
          </cell>
          <cell r="H257">
            <v>3026</v>
          </cell>
        </row>
        <row r="258">
          <cell r="A258">
            <v>44237</v>
          </cell>
          <cell r="B258">
            <v>216</v>
          </cell>
          <cell r="C258">
            <v>1221</v>
          </cell>
          <cell r="D258">
            <v>0</v>
          </cell>
          <cell r="E258">
            <v>1095</v>
          </cell>
          <cell r="F258">
            <v>26833</v>
          </cell>
          <cell r="G258">
            <v>0</v>
          </cell>
          <cell r="H258">
            <v>3363</v>
          </cell>
        </row>
        <row r="259">
          <cell r="A259">
            <v>44236</v>
          </cell>
          <cell r="B259">
            <v>208</v>
          </cell>
          <cell r="C259">
            <v>1151</v>
          </cell>
          <cell r="D259">
            <v>0</v>
          </cell>
          <cell r="E259">
            <v>1089</v>
          </cell>
          <cell r="F259">
            <v>24160</v>
          </cell>
          <cell r="G259">
            <v>0</v>
          </cell>
          <cell r="H259">
            <v>3862</v>
          </cell>
        </row>
        <row r="260">
          <cell r="A260">
            <v>44235</v>
          </cell>
          <cell r="B260">
            <v>188</v>
          </cell>
          <cell r="C260">
            <v>1214</v>
          </cell>
          <cell r="D260">
            <v>0</v>
          </cell>
          <cell r="E260">
            <v>1120</v>
          </cell>
          <cell r="F260">
            <v>19812</v>
          </cell>
          <cell r="G260">
            <v>0</v>
          </cell>
          <cell r="H260">
            <v>6338</v>
          </cell>
        </row>
        <row r="261">
          <cell r="A261">
            <v>44234</v>
          </cell>
          <cell r="B261">
            <v>119</v>
          </cell>
          <cell r="C261">
            <v>1692</v>
          </cell>
          <cell r="D261">
            <v>0</v>
          </cell>
          <cell r="E261">
            <v>1247</v>
          </cell>
          <cell r="F261">
            <v>20415</v>
          </cell>
          <cell r="G261">
            <v>0</v>
          </cell>
          <cell r="H261">
            <v>3939</v>
          </cell>
        </row>
        <row r="262">
          <cell r="A262">
            <v>44233</v>
          </cell>
          <cell r="B262">
            <v>196</v>
          </cell>
          <cell r="C262">
            <v>1844</v>
          </cell>
          <cell r="D262">
            <v>17</v>
          </cell>
          <cell r="E262">
            <v>1353</v>
          </cell>
          <cell r="F262">
            <v>23589</v>
          </cell>
          <cell r="G262">
            <v>0</v>
          </cell>
          <cell r="H262">
            <v>3870</v>
          </cell>
        </row>
        <row r="263">
          <cell r="A263">
            <v>44232</v>
          </cell>
          <cell r="B263">
            <v>200</v>
          </cell>
          <cell r="C263">
            <v>1203</v>
          </cell>
          <cell r="D263">
            <v>0</v>
          </cell>
          <cell r="E263">
            <v>1179</v>
          </cell>
          <cell r="F263">
            <v>19540</v>
          </cell>
          <cell r="G263">
            <v>0</v>
          </cell>
          <cell r="H263">
            <v>3010</v>
          </cell>
        </row>
        <row r="264">
          <cell r="A264">
            <v>44231</v>
          </cell>
          <cell r="B264">
            <v>268</v>
          </cell>
          <cell r="C264">
            <v>870</v>
          </cell>
          <cell r="D264">
            <v>0</v>
          </cell>
          <cell r="E264">
            <v>923</v>
          </cell>
          <cell r="F264">
            <v>15881</v>
          </cell>
          <cell r="G264">
            <v>0</v>
          </cell>
          <cell r="H264">
            <v>2402</v>
          </cell>
        </row>
        <row r="265">
          <cell r="A265">
            <v>44230</v>
          </cell>
          <cell r="B265">
            <v>227</v>
          </cell>
          <cell r="C265">
            <v>897</v>
          </cell>
          <cell r="D265">
            <v>0</v>
          </cell>
          <cell r="E265">
            <v>696</v>
          </cell>
          <cell r="F265">
            <v>14281</v>
          </cell>
          <cell r="G265">
            <v>0</v>
          </cell>
          <cell r="H265">
            <v>1904</v>
          </cell>
        </row>
        <row r="266">
          <cell r="A266">
            <v>44229</v>
          </cell>
          <cell r="B266">
            <v>115</v>
          </cell>
          <cell r="C266">
            <v>683</v>
          </cell>
          <cell r="D266">
            <v>0</v>
          </cell>
          <cell r="E266">
            <v>811</v>
          </cell>
          <cell r="F266">
            <v>11870</v>
          </cell>
          <cell r="G266">
            <v>0</v>
          </cell>
          <cell r="H266">
            <v>1410</v>
          </cell>
        </row>
        <row r="267">
          <cell r="A267">
            <v>44228</v>
          </cell>
          <cell r="B267">
            <v>157</v>
          </cell>
          <cell r="C267">
            <v>974</v>
          </cell>
          <cell r="D267">
            <v>11</v>
          </cell>
          <cell r="E267">
            <v>967</v>
          </cell>
          <cell r="F267">
            <v>702</v>
          </cell>
          <cell r="G267">
            <v>0</v>
          </cell>
          <cell r="H267">
            <v>339</v>
          </cell>
        </row>
        <row r="268">
          <cell r="A268">
            <v>44227</v>
          </cell>
          <cell r="B268">
            <v>152</v>
          </cell>
          <cell r="C268">
            <v>1346</v>
          </cell>
          <cell r="D268">
            <v>0</v>
          </cell>
          <cell r="E268">
            <v>977</v>
          </cell>
          <cell r="F268">
            <v>484</v>
          </cell>
          <cell r="G268">
            <v>0</v>
          </cell>
          <cell r="H268">
            <v>0</v>
          </cell>
        </row>
        <row r="269">
          <cell r="A269">
            <v>44226</v>
          </cell>
          <cell r="B269">
            <v>241</v>
          </cell>
          <cell r="C269">
            <v>1611</v>
          </cell>
          <cell r="D269">
            <v>0</v>
          </cell>
          <cell r="E269">
            <v>1523</v>
          </cell>
          <cell r="F269">
            <v>540</v>
          </cell>
          <cell r="G269">
            <v>0</v>
          </cell>
          <cell r="H269">
            <v>0</v>
          </cell>
        </row>
        <row r="270">
          <cell r="A270">
            <v>44225</v>
          </cell>
          <cell r="B270">
            <v>175</v>
          </cell>
          <cell r="C270">
            <v>1368</v>
          </cell>
          <cell r="D270">
            <v>0</v>
          </cell>
          <cell r="E270">
            <v>1148</v>
          </cell>
          <cell r="F270">
            <v>440</v>
          </cell>
          <cell r="G270">
            <v>0</v>
          </cell>
          <cell r="H270">
            <v>0</v>
          </cell>
        </row>
        <row r="271">
          <cell r="A271">
            <v>44224</v>
          </cell>
          <cell r="B271">
            <v>149</v>
          </cell>
          <cell r="C271">
            <v>953</v>
          </cell>
          <cell r="D271">
            <v>0</v>
          </cell>
          <cell r="E271">
            <v>874</v>
          </cell>
          <cell r="F271">
            <v>333</v>
          </cell>
          <cell r="G271">
            <v>0</v>
          </cell>
          <cell r="H271">
            <v>0</v>
          </cell>
        </row>
        <row r="272">
          <cell r="A272">
            <v>44223</v>
          </cell>
          <cell r="B272">
            <v>137</v>
          </cell>
          <cell r="C272">
            <v>858</v>
          </cell>
          <cell r="D272">
            <v>0</v>
          </cell>
          <cell r="E272">
            <v>740</v>
          </cell>
          <cell r="F272">
            <v>306</v>
          </cell>
          <cell r="G272">
            <v>0</v>
          </cell>
          <cell r="H272">
            <v>0</v>
          </cell>
        </row>
        <row r="273">
          <cell r="A273">
            <v>44222</v>
          </cell>
          <cell r="B273">
            <v>121</v>
          </cell>
          <cell r="C273">
            <v>926</v>
          </cell>
          <cell r="D273">
            <v>0</v>
          </cell>
          <cell r="E273">
            <v>682</v>
          </cell>
          <cell r="F273">
            <v>301</v>
          </cell>
          <cell r="G273">
            <v>0</v>
          </cell>
          <cell r="H273">
            <v>0</v>
          </cell>
        </row>
        <row r="274">
          <cell r="A274">
            <v>44221</v>
          </cell>
          <cell r="B274">
            <v>134</v>
          </cell>
          <cell r="C274">
            <v>940</v>
          </cell>
          <cell r="D274">
            <v>0</v>
          </cell>
          <cell r="E274">
            <v>672</v>
          </cell>
          <cell r="F274">
            <v>415</v>
          </cell>
          <cell r="G274">
            <v>0</v>
          </cell>
          <cell r="H274">
            <v>80</v>
          </cell>
        </row>
        <row r="275">
          <cell r="A275">
            <v>44220</v>
          </cell>
          <cell r="B275">
            <v>112</v>
          </cell>
          <cell r="C275">
            <v>1388</v>
          </cell>
          <cell r="D275">
            <v>0</v>
          </cell>
          <cell r="E275">
            <v>825</v>
          </cell>
          <cell r="F275">
            <v>637</v>
          </cell>
          <cell r="G275">
            <v>0</v>
          </cell>
          <cell r="H275">
            <v>245</v>
          </cell>
        </row>
        <row r="276">
          <cell r="A276">
            <v>44219</v>
          </cell>
          <cell r="B276">
            <v>115</v>
          </cell>
          <cell r="C276">
            <v>1234</v>
          </cell>
          <cell r="D276">
            <v>0</v>
          </cell>
          <cell r="E276">
            <v>1187</v>
          </cell>
          <cell r="F276">
            <v>835</v>
          </cell>
          <cell r="G276">
            <v>0</v>
          </cell>
          <cell r="H276">
            <v>391</v>
          </cell>
        </row>
        <row r="277">
          <cell r="A277">
            <v>44218</v>
          </cell>
          <cell r="B277">
            <v>71</v>
          </cell>
          <cell r="C277">
            <v>908</v>
          </cell>
          <cell r="D277">
            <v>0</v>
          </cell>
          <cell r="E277">
            <v>960</v>
          </cell>
          <cell r="F277">
            <v>1104</v>
          </cell>
          <cell r="G277">
            <v>0</v>
          </cell>
          <cell r="H277">
            <v>694</v>
          </cell>
        </row>
        <row r="278">
          <cell r="A278">
            <v>44217</v>
          </cell>
          <cell r="B278">
            <v>55</v>
          </cell>
          <cell r="C278">
            <v>676</v>
          </cell>
          <cell r="D278">
            <v>0</v>
          </cell>
          <cell r="E278">
            <v>657</v>
          </cell>
          <cell r="F278">
            <v>1002</v>
          </cell>
          <cell r="G278">
            <v>0</v>
          </cell>
          <cell r="H278">
            <v>694</v>
          </cell>
        </row>
        <row r="279">
          <cell r="A279">
            <v>44216</v>
          </cell>
          <cell r="B279">
            <v>93</v>
          </cell>
          <cell r="C279">
            <v>687</v>
          </cell>
          <cell r="D279">
            <v>11</v>
          </cell>
          <cell r="E279">
            <v>835</v>
          </cell>
          <cell r="F279">
            <v>1490</v>
          </cell>
          <cell r="G279">
            <v>0</v>
          </cell>
          <cell r="H279">
            <v>1231</v>
          </cell>
        </row>
        <row r="280">
          <cell r="A280">
            <v>44215</v>
          </cell>
          <cell r="B280">
            <v>68</v>
          </cell>
          <cell r="C280">
            <v>587</v>
          </cell>
          <cell r="D280">
            <v>0</v>
          </cell>
          <cell r="E280">
            <v>649</v>
          </cell>
          <cell r="F280">
            <v>2001</v>
          </cell>
          <cell r="G280">
            <v>0</v>
          </cell>
          <cell r="H280">
            <v>1746</v>
          </cell>
        </row>
        <row r="281">
          <cell r="A281">
            <v>44214</v>
          </cell>
          <cell r="B281">
            <v>26</v>
          </cell>
          <cell r="C281">
            <v>0</v>
          </cell>
          <cell r="D281">
            <v>0</v>
          </cell>
          <cell r="E281">
            <v>834</v>
          </cell>
          <cell r="F281">
            <v>3469</v>
          </cell>
          <cell r="G281">
            <v>0</v>
          </cell>
          <cell r="H281">
            <v>3196</v>
          </cell>
        </row>
        <row r="282">
          <cell r="A282">
            <v>44213</v>
          </cell>
          <cell r="B282">
            <v>84</v>
          </cell>
          <cell r="C282">
            <v>8</v>
          </cell>
          <cell r="D282">
            <v>0</v>
          </cell>
          <cell r="E282">
            <v>1069</v>
          </cell>
          <cell r="F282">
            <v>3867</v>
          </cell>
          <cell r="G282">
            <v>0</v>
          </cell>
          <cell r="H282">
            <v>3499</v>
          </cell>
        </row>
        <row r="283">
          <cell r="A283">
            <v>44212</v>
          </cell>
          <cell r="B283">
            <v>117</v>
          </cell>
          <cell r="C283">
            <v>31</v>
          </cell>
          <cell r="D283">
            <v>8</v>
          </cell>
          <cell r="E283">
            <v>1060</v>
          </cell>
          <cell r="F283">
            <v>3990</v>
          </cell>
          <cell r="G283">
            <v>0</v>
          </cell>
          <cell r="H283">
            <v>3520</v>
          </cell>
        </row>
        <row r="284">
          <cell r="A284">
            <v>44211</v>
          </cell>
          <cell r="B284">
            <v>53</v>
          </cell>
          <cell r="C284">
            <v>30</v>
          </cell>
          <cell r="D284">
            <v>28</v>
          </cell>
          <cell r="E284">
            <v>1011</v>
          </cell>
          <cell r="F284">
            <v>3713</v>
          </cell>
          <cell r="G284">
            <v>0</v>
          </cell>
          <cell r="H284">
            <v>3229</v>
          </cell>
        </row>
        <row r="285">
          <cell r="A285">
            <v>44210</v>
          </cell>
          <cell r="B285">
            <v>67</v>
          </cell>
          <cell r="C285">
            <v>60</v>
          </cell>
          <cell r="D285">
            <v>0</v>
          </cell>
          <cell r="E285">
            <v>913</v>
          </cell>
          <cell r="F285">
            <v>3156</v>
          </cell>
          <cell r="G285">
            <v>0</v>
          </cell>
          <cell r="H285">
            <v>2806</v>
          </cell>
        </row>
        <row r="286">
          <cell r="A286">
            <v>44209</v>
          </cell>
          <cell r="B286">
            <v>176</v>
          </cell>
          <cell r="C286">
            <v>100</v>
          </cell>
          <cell r="D286">
            <v>0</v>
          </cell>
          <cell r="E286">
            <v>788</v>
          </cell>
          <cell r="F286">
            <v>2555</v>
          </cell>
          <cell r="G286">
            <v>0</v>
          </cell>
          <cell r="H286">
            <v>2289</v>
          </cell>
        </row>
        <row r="287">
          <cell r="A287">
            <v>44208</v>
          </cell>
          <cell r="B287">
            <v>131</v>
          </cell>
          <cell r="C287">
            <v>254</v>
          </cell>
          <cell r="D287">
            <v>0</v>
          </cell>
          <cell r="E287">
            <v>954</v>
          </cell>
          <cell r="F287">
            <v>1696</v>
          </cell>
          <cell r="G287">
            <v>0</v>
          </cell>
          <cell r="H287">
            <v>1478</v>
          </cell>
        </row>
        <row r="288">
          <cell r="A288">
            <v>44207</v>
          </cell>
          <cell r="B288">
            <v>168</v>
          </cell>
          <cell r="C288">
            <v>833</v>
          </cell>
          <cell r="D288">
            <v>0</v>
          </cell>
          <cell r="E288">
            <v>733</v>
          </cell>
          <cell r="F288">
            <v>3440</v>
          </cell>
          <cell r="G288">
            <v>0</v>
          </cell>
          <cell r="H288">
            <v>3159</v>
          </cell>
        </row>
        <row r="289">
          <cell r="A289">
            <v>44206</v>
          </cell>
          <cell r="B289">
            <v>244</v>
          </cell>
          <cell r="C289">
            <v>1304</v>
          </cell>
          <cell r="D289">
            <v>0</v>
          </cell>
          <cell r="E289">
            <v>880</v>
          </cell>
          <cell r="F289">
            <v>3991</v>
          </cell>
          <cell r="G289">
            <v>0</v>
          </cell>
          <cell r="H289">
            <v>3580</v>
          </cell>
        </row>
        <row r="290">
          <cell r="A290">
            <v>44205</v>
          </cell>
          <cell r="B290">
            <v>243</v>
          </cell>
          <cell r="C290">
            <v>1269</v>
          </cell>
          <cell r="D290">
            <v>0</v>
          </cell>
          <cell r="E290">
            <v>1117</v>
          </cell>
          <cell r="F290">
            <v>4553</v>
          </cell>
          <cell r="G290">
            <v>0</v>
          </cell>
          <cell r="H290">
            <v>4079</v>
          </cell>
        </row>
        <row r="291">
          <cell r="A291">
            <v>44204</v>
          </cell>
          <cell r="B291">
            <v>169</v>
          </cell>
          <cell r="C291">
            <v>1206</v>
          </cell>
          <cell r="D291">
            <v>0</v>
          </cell>
          <cell r="E291">
            <v>1009</v>
          </cell>
          <cell r="F291">
            <v>4246</v>
          </cell>
          <cell r="G291">
            <v>0</v>
          </cell>
          <cell r="H291">
            <v>3758</v>
          </cell>
        </row>
        <row r="292">
          <cell r="A292">
            <v>44203</v>
          </cell>
          <cell r="B292">
            <v>248</v>
          </cell>
          <cell r="C292">
            <v>1040</v>
          </cell>
          <cell r="D292">
            <v>0</v>
          </cell>
          <cell r="E292">
            <v>741</v>
          </cell>
          <cell r="F292">
            <v>3635</v>
          </cell>
          <cell r="G292">
            <v>0</v>
          </cell>
          <cell r="H292">
            <v>3276</v>
          </cell>
        </row>
        <row r="293">
          <cell r="A293">
            <v>44202</v>
          </cell>
          <cell r="B293">
            <v>226</v>
          </cell>
          <cell r="C293">
            <v>903</v>
          </cell>
          <cell r="D293">
            <v>33</v>
          </cell>
          <cell r="E293">
            <v>899</v>
          </cell>
          <cell r="F293">
            <v>3586</v>
          </cell>
          <cell r="G293">
            <v>0</v>
          </cell>
          <cell r="H293">
            <v>3128</v>
          </cell>
        </row>
        <row r="294">
          <cell r="A294">
            <v>44201</v>
          </cell>
          <cell r="B294">
            <v>156</v>
          </cell>
          <cell r="C294">
            <v>914</v>
          </cell>
          <cell r="D294">
            <v>38</v>
          </cell>
          <cell r="E294">
            <v>845</v>
          </cell>
          <cell r="F294">
            <v>3924</v>
          </cell>
          <cell r="G294">
            <v>0</v>
          </cell>
          <cell r="H294">
            <v>3503</v>
          </cell>
        </row>
        <row r="295">
          <cell r="A295">
            <v>44200</v>
          </cell>
          <cell r="B295">
            <v>250</v>
          </cell>
          <cell r="C295">
            <v>1104</v>
          </cell>
          <cell r="D295">
            <v>61</v>
          </cell>
          <cell r="E295">
            <v>757</v>
          </cell>
          <cell r="F295">
            <v>4060</v>
          </cell>
          <cell r="G295">
            <v>0</v>
          </cell>
          <cell r="H295">
            <v>3555</v>
          </cell>
        </row>
        <row r="296">
          <cell r="A296">
            <v>44199</v>
          </cell>
          <cell r="B296">
            <v>276</v>
          </cell>
          <cell r="C296">
            <v>1569</v>
          </cell>
          <cell r="D296">
            <v>52</v>
          </cell>
          <cell r="E296">
            <v>1096</v>
          </cell>
          <cell r="F296">
            <v>4379</v>
          </cell>
          <cell r="G296">
            <v>0</v>
          </cell>
          <cell r="H296">
            <v>3828</v>
          </cell>
        </row>
        <row r="297">
          <cell r="A297">
            <v>44198</v>
          </cell>
          <cell r="B297">
            <v>294</v>
          </cell>
          <cell r="C297">
            <v>1385</v>
          </cell>
          <cell r="D297">
            <v>61</v>
          </cell>
          <cell r="E297">
            <v>991</v>
          </cell>
          <cell r="F297">
            <v>4526</v>
          </cell>
          <cell r="G297">
            <v>0</v>
          </cell>
          <cell r="H297">
            <v>4145</v>
          </cell>
        </row>
        <row r="298">
          <cell r="A298">
            <v>44197</v>
          </cell>
          <cell r="B298">
            <v>513</v>
          </cell>
          <cell r="C298">
            <v>2480</v>
          </cell>
          <cell r="D298">
            <v>120</v>
          </cell>
          <cell r="E298">
            <v>1760</v>
          </cell>
          <cell r="F298">
            <v>9176</v>
          </cell>
          <cell r="G298">
            <v>0</v>
          </cell>
          <cell r="H298">
            <v>8488</v>
          </cell>
        </row>
        <row r="299">
          <cell r="A299">
            <v>44196</v>
          </cell>
          <cell r="B299">
            <v>504</v>
          </cell>
          <cell r="C299">
            <v>2284</v>
          </cell>
          <cell r="D299">
            <v>411</v>
          </cell>
          <cell r="E299">
            <v>2274</v>
          </cell>
          <cell r="F299">
            <v>8784</v>
          </cell>
          <cell r="G299">
            <v>0</v>
          </cell>
          <cell r="H299">
            <v>7390</v>
          </cell>
        </row>
        <row r="300">
          <cell r="A300">
            <v>44195</v>
          </cell>
          <cell r="B300">
            <v>347</v>
          </cell>
          <cell r="C300">
            <v>1214</v>
          </cell>
          <cell r="D300">
            <v>378</v>
          </cell>
          <cell r="E300">
            <v>1280</v>
          </cell>
          <cell r="F300">
            <v>5197</v>
          </cell>
          <cell r="G300">
            <v>0</v>
          </cell>
          <cell r="H300">
            <v>4292</v>
          </cell>
        </row>
        <row r="301">
          <cell r="A301">
            <v>44194</v>
          </cell>
          <cell r="B301">
            <v>240</v>
          </cell>
          <cell r="C301">
            <v>1182</v>
          </cell>
          <cell r="D301">
            <v>305</v>
          </cell>
          <cell r="E301">
            <v>1319</v>
          </cell>
          <cell r="F301">
            <v>5241</v>
          </cell>
          <cell r="G301">
            <v>0</v>
          </cell>
          <cell r="H301">
            <v>4325</v>
          </cell>
        </row>
        <row r="302">
          <cell r="A302">
            <v>44193</v>
          </cell>
          <cell r="B302">
            <v>243</v>
          </cell>
          <cell r="C302">
            <v>1079</v>
          </cell>
          <cell r="D302">
            <v>443</v>
          </cell>
          <cell r="E302">
            <v>1347</v>
          </cell>
          <cell r="F302">
            <v>4916</v>
          </cell>
          <cell r="G302">
            <v>0</v>
          </cell>
          <cell r="H302">
            <v>4038</v>
          </cell>
        </row>
        <row r="303">
          <cell r="A303">
            <v>44192</v>
          </cell>
          <cell r="B303">
            <v>411</v>
          </cell>
          <cell r="C303">
            <v>1540</v>
          </cell>
          <cell r="D303">
            <v>390</v>
          </cell>
          <cell r="E303">
            <v>1668</v>
          </cell>
          <cell r="F303">
            <v>5682</v>
          </cell>
          <cell r="G303">
            <v>0</v>
          </cell>
          <cell r="H303">
            <v>4856</v>
          </cell>
        </row>
        <row r="304">
          <cell r="A304">
            <v>44191</v>
          </cell>
          <cell r="B304">
            <v>405</v>
          </cell>
          <cell r="C304">
            <v>1922</v>
          </cell>
          <cell r="D304">
            <v>399</v>
          </cell>
          <cell r="E304">
            <v>1743</v>
          </cell>
          <cell r="F304">
            <v>7942</v>
          </cell>
          <cell r="G304">
            <v>0</v>
          </cell>
          <cell r="H304">
            <v>7045</v>
          </cell>
        </row>
        <row r="305">
          <cell r="A305">
            <v>44190</v>
          </cell>
          <cell r="B305">
            <v>430</v>
          </cell>
          <cell r="C305">
            <v>3741</v>
          </cell>
          <cell r="D305">
            <v>839</v>
          </cell>
          <cell r="E305">
            <v>2691</v>
          </cell>
          <cell r="F305">
            <v>13496</v>
          </cell>
          <cell r="G305">
            <v>0</v>
          </cell>
          <cell r="H305">
            <v>12581</v>
          </cell>
        </row>
        <row r="306">
          <cell r="A306">
            <v>44189</v>
          </cell>
          <cell r="B306">
            <v>243</v>
          </cell>
          <cell r="C306">
            <v>1725</v>
          </cell>
          <cell r="D306">
            <v>613</v>
          </cell>
          <cell r="E306">
            <v>2364</v>
          </cell>
          <cell r="F306">
            <v>7795</v>
          </cell>
          <cell r="G306">
            <v>0</v>
          </cell>
          <cell r="H306">
            <v>6583</v>
          </cell>
        </row>
        <row r="307">
          <cell r="A307">
            <v>44188</v>
          </cell>
          <cell r="B307">
            <v>310</v>
          </cell>
          <cell r="C307">
            <v>1370</v>
          </cell>
          <cell r="D307">
            <v>454</v>
          </cell>
          <cell r="E307">
            <v>1889</v>
          </cell>
          <cell r="F307">
            <v>6031</v>
          </cell>
          <cell r="G307">
            <v>0</v>
          </cell>
          <cell r="H307">
            <v>4954</v>
          </cell>
        </row>
        <row r="308">
          <cell r="A308">
            <v>44187</v>
          </cell>
          <cell r="B308">
            <v>356</v>
          </cell>
          <cell r="C308">
            <v>1196</v>
          </cell>
          <cell r="D308">
            <v>435</v>
          </cell>
          <cell r="E308">
            <v>1594</v>
          </cell>
          <cell r="F308">
            <v>5589</v>
          </cell>
          <cell r="G308">
            <v>0</v>
          </cell>
          <cell r="H308">
            <v>4587</v>
          </cell>
        </row>
        <row r="309">
          <cell r="A309">
            <v>44186</v>
          </cell>
          <cell r="B309">
            <v>281</v>
          </cell>
          <cell r="C309">
            <v>1182</v>
          </cell>
          <cell r="D309">
            <v>452</v>
          </cell>
          <cell r="E309">
            <v>1817</v>
          </cell>
          <cell r="F309">
            <v>5660</v>
          </cell>
          <cell r="G309">
            <v>0</v>
          </cell>
          <cell r="H309">
            <v>4662</v>
          </cell>
        </row>
        <row r="310">
          <cell r="A310">
            <v>44185</v>
          </cell>
          <cell r="B310">
            <v>325</v>
          </cell>
          <cell r="C310">
            <v>1426</v>
          </cell>
          <cell r="D310">
            <v>439</v>
          </cell>
          <cell r="E310">
            <v>1835</v>
          </cell>
          <cell r="F310">
            <v>6082</v>
          </cell>
          <cell r="G310">
            <v>0</v>
          </cell>
          <cell r="H310">
            <v>5173</v>
          </cell>
        </row>
        <row r="311">
          <cell r="A311">
            <v>44184</v>
          </cell>
          <cell r="B311">
            <v>518</v>
          </cell>
          <cell r="C311">
            <v>1920</v>
          </cell>
          <cell r="D311">
            <v>642</v>
          </cell>
          <cell r="E311">
            <v>2532</v>
          </cell>
          <cell r="F311">
            <v>9194</v>
          </cell>
          <cell r="G311">
            <v>0</v>
          </cell>
          <cell r="H311">
            <v>7450</v>
          </cell>
        </row>
        <row r="312">
          <cell r="A312">
            <v>44183</v>
          </cell>
          <cell r="B312">
            <v>503</v>
          </cell>
          <cell r="C312">
            <v>1554</v>
          </cell>
          <cell r="D312">
            <v>616</v>
          </cell>
          <cell r="E312">
            <v>2246</v>
          </cell>
          <cell r="F312">
            <v>9030</v>
          </cell>
          <cell r="G312">
            <v>0</v>
          </cell>
          <cell r="H312">
            <v>7412</v>
          </cell>
        </row>
        <row r="313">
          <cell r="A313">
            <v>44182</v>
          </cell>
          <cell r="B313">
            <v>371</v>
          </cell>
          <cell r="C313">
            <v>1043</v>
          </cell>
          <cell r="D313">
            <v>492</v>
          </cell>
          <cell r="E313">
            <v>1993</v>
          </cell>
          <cell r="F313">
            <v>7639</v>
          </cell>
          <cell r="G313">
            <v>0</v>
          </cell>
          <cell r="H313">
            <v>6204</v>
          </cell>
        </row>
        <row r="314">
          <cell r="A314">
            <v>44181</v>
          </cell>
          <cell r="B314">
            <v>623</v>
          </cell>
          <cell r="C314">
            <v>1005</v>
          </cell>
          <cell r="D314">
            <v>479</v>
          </cell>
          <cell r="E314">
            <v>1988</v>
          </cell>
          <cell r="F314">
            <v>8566</v>
          </cell>
          <cell r="G314">
            <v>0</v>
          </cell>
          <cell r="H314">
            <v>7116</v>
          </cell>
        </row>
        <row r="315">
          <cell r="A315">
            <v>44180</v>
          </cell>
          <cell r="B315">
            <v>641</v>
          </cell>
          <cell r="C315">
            <v>1803</v>
          </cell>
          <cell r="D315">
            <v>595</v>
          </cell>
          <cell r="E315">
            <v>2536</v>
          </cell>
          <cell r="F315">
            <v>10944</v>
          </cell>
          <cell r="G315">
            <v>0</v>
          </cell>
          <cell r="H315">
            <v>9386</v>
          </cell>
        </row>
        <row r="316">
          <cell r="A316">
            <v>44179</v>
          </cell>
          <cell r="B316">
            <v>629</v>
          </cell>
          <cell r="C316">
            <v>1753</v>
          </cell>
          <cell r="D316">
            <v>568</v>
          </cell>
          <cell r="E316">
            <v>2137</v>
          </cell>
          <cell r="F316">
            <v>35111</v>
          </cell>
          <cell r="G316">
            <v>0</v>
          </cell>
          <cell r="H316">
            <v>8104</v>
          </cell>
        </row>
        <row r="317">
          <cell r="A317">
            <v>44178</v>
          </cell>
          <cell r="B317">
            <v>852</v>
          </cell>
          <cell r="C317">
            <v>2875</v>
          </cell>
          <cell r="D317">
            <v>711</v>
          </cell>
          <cell r="E317">
            <v>2825</v>
          </cell>
          <cell r="F317">
            <v>56425</v>
          </cell>
          <cell r="G317">
            <v>0</v>
          </cell>
          <cell r="H317">
            <v>11715</v>
          </cell>
        </row>
        <row r="318">
          <cell r="A318">
            <v>44177</v>
          </cell>
          <cell r="B318">
            <v>1200</v>
          </cell>
          <cell r="C318">
            <v>3526</v>
          </cell>
          <cell r="D318">
            <v>1066</v>
          </cell>
          <cell r="E318">
            <v>3787</v>
          </cell>
          <cell r="F318">
            <v>73220</v>
          </cell>
          <cell r="G318">
            <v>0</v>
          </cell>
          <cell r="H318">
            <v>13972</v>
          </cell>
        </row>
        <row r="319">
          <cell r="A319">
            <v>44176</v>
          </cell>
          <cell r="B319">
            <v>768</v>
          </cell>
          <cell r="C319">
            <v>2522</v>
          </cell>
          <cell r="D319">
            <v>977</v>
          </cell>
          <cell r="E319">
            <v>3240</v>
          </cell>
          <cell r="F319">
            <v>54944</v>
          </cell>
          <cell r="G319">
            <v>0</v>
          </cell>
          <cell r="H319">
            <v>11027</v>
          </cell>
        </row>
        <row r="320">
          <cell r="A320">
            <v>44175</v>
          </cell>
          <cell r="B320">
            <v>605</v>
          </cell>
          <cell r="C320">
            <v>1711</v>
          </cell>
          <cell r="D320">
            <v>747</v>
          </cell>
          <cell r="E320">
            <v>2460</v>
          </cell>
          <cell r="F320">
            <v>32837</v>
          </cell>
          <cell r="G320">
            <v>0</v>
          </cell>
          <cell r="H320">
            <v>6833</v>
          </cell>
        </row>
        <row r="321">
          <cell r="A321">
            <v>44174</v>
          </cell>
          <cell r="B321">
            <v>452</v>
          </cell>
          <cell r="C321">
            <v>1286</v>
          </cell>
          <cell r="D321">
            <v>632</v>
          </cell>
          <cell r="E321">
            <v>2354</v>
          </cell>
          <cell r="F321">
            <v>27249</v>
          </cell>
          <cell r="G321">
            <v>0</v>
          </cell>
          <cell r="H321">
            <v>5817</v>
          </cell>
        </row>
        <row r="322">
          <cell r="A322">
            <v>44173</v>
          </cell>
          <cell r="B322">
            <v>362</v>
          </cell>
          <cell r="C322">
            <v>1466</v>
          </cell>
          <cell r="D322">
            <v>697</v>
          </cell>
          <cell r="E322">
            <v>2009</v>
          </cell>
          <cell r="F322">
            <v>13338</v>
          </cell>
          <cell r="G322">
            <v>0</v>
          </cell>
          <cell r="H322">
            <v>4947</v>
          </cell>
        </row>
        <row r="323">
          <cell r="A323">
            <v>44172</v>
          </cell>
          <cell r="B323">
            <v>414</v>
          </cell>
          <cell r="C323">
            <v>1674</v>
          </cell>
          <cell r="D323">
            <v>600</v>
          </cell>
          <cell r="E323">
            <v>2129</v>
          </cell>
          <cell r="F323">
            <v>19974</v>
          </cell>
          <cell r="G323">
            <v>0</v>
          </cell>
          <cell r="H323">
            <v>3407</v>
          </cell>
        </row>
        <row r="324">
          <cell r="A324">
            <v>44171</v>
          </cell>
          <cell r="B324">
            <v>718</v>
          </cell>
          <cell r="C324">
            <v>2840</v>
          </cell>
          <cell r="D324">
            <v>970</v>
          </cell>
          <cell r="E324">
            <v>3276</v>
          </cell>
          <cell r="F324">
            <v>32915</v>
          </cell>
          <cell r="G324">
            <v>0</v>
          </cell>
          <cell r="H324">
            <v>5010</v>
          </cell>
        </row>
        <row r="325">
          <cell r="A325">
            <v>44170</v>
          </cell>
          <cell r="B325">
            <v>504</v>
          </cell>
          <cell r="C325">
            <v>3647</v>
          </cell>
          <cell r="D325">
            <v>1222</v>
          </cell>
          <cell r="E325">
            <v>3797</v>
          </cell>
          <cell r="F325">
            <v>42461</v>
          </cell>
          <cell r="G325">
            <v>0</v>
          </cell>
          <cell r="H325">
            <v>5949</v>
          </cell>
        </row>
        <row r="326">
          <cell r="A326">
            <v>44169</v>
          </cell>
          <cell r="B326">
            <v>316</v>
          </cell>
          <cell r="C326">
            <v>2334</v>
          </cell>
          <cell r="D326">
            <v>763</v>
          </cell>
          <cell r="E326">
            <v>3130</v>
          </cell>
          <cell r="F326">
            <v>34538</v>
          </cell>
          <cell r="G326">
            <v>0</v>
          </cell>
          <cell r="H326">
            <v>4318</v>
          </cell>
        </row>
        <row r="327">
          <cell r="A327">
            <v>44168</v>
          </cell>
          <cell r="B327">
            <v>210</v>
          </cell>
          <cell r="C327">
            <v>1266</v>
          </cell>
          <cell r="D327">
            <v>706</v>
          </cell>
          <cell r="E327">
            <v>2398</v>
          </cell>
          <cell r="F327">
            <v>26931</v>
          </cell>
          <cell r="G327">
            <v>0</v>
          </cell>
          <cell r="H327">
            <v>3073</v>
          </cell>
        </row>
        <row r="328">
          <cell r="A328">
            <v>44167</v>
          </cell>
          <cell r="B328">
            <v>84</v>
          </cell>
          <cell r="C328">
            <v>756</v>
          </cell>
          <cell r="D328">
            <v>683</v>
          </cell>
          <cell r="E328">
            <v>2070</v>
          </cell>
          <cell r="F328">
            <v>20887</v>
          </cell>
          <cell r="G328">
            <v>0</v>
          </cell>
          <cell r="H328">
            <v>1854</v>
          </cell>
        </row>
        <row r="329">
          <cell r="A329">
            <v>44166</v>
          </cell>
          <cell r="B329">
            <v>27</v>
          </cell>
          <cell r="C329">
            <v>0</v>
          </cell>
          <cell r="D329">
            <v>477</v>
          </cell>
          <cell r="E329">
            <v>1321</v>
          </cell>
          <cell r="F329">
            <v>14560</v>
          </cell>
          <cell r="G329">
            <v>0</v>
          </cell>
          <cell r="H329">
            <v>1126</v>
          </cell>
        </row>
        <row r="330">
          <cell r="A330">
            <v>44165</v>
          </cell>
          <cell r="B330">
            <v>6</v>
          </cell>
          <cell r="C330">
            <v>0</v>
          </cell>
          <cell r="D330">
            <v>526</v>
          </cell>
          <cell r="E330">
            <v>1468</v>
          </cell>
          <cell r="F330">
            <v>437</v>
          </cell>
          <cell r="G330">
            <v>0</v>
          </cell>
          <cell r="H330">
            <v>0</v>
          </cell>
        </row>
        <row r="331">
          <cell r="A331">
            <v>44164</v>
          </cell>
          <cell r="B331">
            <v>0</v>
          </cell>
          <cell r="C331">
            <v>0</v>
          </cell>
          <cell r="D331">
            <v>834</v>
          </cell>
          <cell r="E331">
            <v>1365</v>
          </cell>
          <cell r="F331">
            <v>434</v>
          </cell>
          <cell r="G331">
            <v>0</v>
          </cell>
          <cell r="H331">
            <v>0</v>
          </cell>
        </row>
        <row r="332">
          <cell r="A332">
            <v>44163</v>
          </cell>
          <cell r="B332">
            <v>3</v>
          </cell>
          <cell r="C332">
            <v>0</v>
          </cell>
          <cell r="D332">
            <v>995</v>
          </cell>
          <cell r="E332">
            <v>1708</v>
          </cell>
          <cell r="F332">
            <v>570</v>
          </cell>
          <cell r="G332">
            <v>0</v>
          </cell>
          <cell r="H332">
            <v>0</v>
          </cell>
        </row>
        <row r="333">
          <cell r="A333">
            <v>44162</v>
          </cell>
          <cell r="B333">
            <v>0</v>
          </cell>
          <cell r="C333">
            <v>0</v>
          </cell>
          <cell r="D333">
            <v>863</v>
          </cell>
          <cell r="E333">
            <v>1330</v>
          </cell>
          <cell r="F333">
            <v>546</v>
          </cell>
          <cell r="G333">
            <v>0</v>
          </cell>
          <cell r="H333">
            <v>0</v>
          </cell>
        </row>
        <row r="334">
          <cell r="A334">
            <v>44161</v>
          </cell>
          <cell r="B334">
            <v>6</v>
          </cell>
          <cell r="C334">
            <v>0</v>
          </cell>
          <cell r="D334">
            <v>779</v>
          </cell>
          <cell r="E334">
            <v>901</v>
          </cell>
          <cell r="F334">
            <v>509</v>
          </cell>
          <cell r="G334">
            <v>0</v>
          </cell>
          <cell r="H334">
            <v>0</v>
          </cell>
        </row>
        <row r="335">
          <cell r="A335">
            <v>44160</v>
          </cell>
          <cell r="B335">
            <v>11</v>
          </cell>
          <cell r="C335">
            <v>0</v>
          </cell>
          <cell r="D335">
            <v>698</v>
          </cell>
          <cell r="E335">
            <v>1006</v>
          </cell>
          <cell r="F335">
            <v>476</v>
          </cell>
          <cell r="G335">
            <v>0</v>
          </cell>
          <cell r="H335">
            <v>0</v>
          </cell>
        </row>
        <row r="336">
          <cell r="A336">
            <v>44159</v>
          </cell>
          <cell r="B336">
            <v>34</v>
          </cell>
          <cell r="C336">
            <v>0</v>
          </cell>
          <cell r="D336">
            <v>772</v>
          </cell>
          <cell r="E336">
            <v>920</v>
          </cell>
          <cell r="F336">
            <v>379</v>
          </cell>
          <cell r="G336">
            <v>0</v>
          </cell>
          <cell r="H336">
            <v>0</v>
          </cell>
        </row>
        <row r="337">
          <cell r="A337">
            <v>44158</v>
          </cell>
          <cell r="B337">
            <v>3</v>
          </cell>
          <cell r="C337">
            <v>0</v>
          </cell>
          <cell r="D337">
            <v>649</v>
          </cell>
          <cell r="E337">
            <v>1027</v>
          </cell>
          <cell r="F337">
            <v>521</v>
          </cell>
          <cell r="G337">
            <v>0</v>
          </cell>
          <cell r="H337">
            <v>0</v>
          </cell>
        </row>
        <row r="338">
          <cell r="A338">
            <v>44157</v>
          </cell>
          <cell r="B338">
            <v>0</v>
          </cell>
          <cell r="C338">
            <v>0</v>
          </cell>
          <cell r="D338">
            <v>936</v>
          </cell>
          <cell r="E338">
            <v>1218</v>
          </cell>
          <cell r="F338">
            <v>632</v>
          </cell>
          <cell r="G338">
            <v>0</v>
          </cell>
          <cell r="H338">
            <v>0</v>
          </cell>
        </row>
        <row r="339">
          <cell r="A339">
            <v>44156</v>
          </cell>
          <cell r="B339">
            <v>3</v>
          </cell>
          <cell r="C339">
            <v>0</v>
          </cell>
          <cell r="D339">
            <v>1052</v>
          </cell>
          <cell r="E339">
            <v>1583</v>
          </cell>
          <cell r="F339">
            <v>774</v>
          </cell>
          <cell r="G339">
            <v>0</v>
          </cell>
          <cell r="H339">
            <v>0</v>
          </cell>
        </row>
        <row r="340">
          <cell r="A340">
            <v>44155</v>
          </cell>
          <cell r="B340">
            <v>0</v>
          </cell>
          <cell r="C340">
            <v>0</v>
          </cell>
          <cell r="D340">
            <v>877</v>
          </cell>
          <cell r="E340">
            <v>1295</v>
          </cell>
          <cell r="F340">
            <v>759</v>
          </cell>
          <cell r="G340">
            <v>0</v>
          </cell>
          <cell r="H340">
            <v>0</v>
          </cell>
        </row>
        <row r="341">
          <cell r="A341">
            <v>44154</v>
          </cell>
          <cell r="B341">
            <v>0</v>
          </cell>
          <cell r="C341">
            <v>0</v>
          </cell>
          <cell r="D341">
            <v>781</v>
          </cell>
          <cell r="E341">
            <v>887</v>
          </cell>
          <cell r="F341">
            <v>437</v>
          </cell>
          <cell r="G341">
            <v>0</v>
          </cell>
          <cell r="H341">
            <v>0</v>
          </cell>
        </row>
        <row r="342">
          <cell r="A342">
            <v>44153</v>
          </cell>
          <cell r="B342">
            <v>0</v>
          </cell>
          <cell r="C342">
            <v>0</v>
          </cell>
          <cell r="D342">
            <v>763</v>
          </cell>
          <cell r="E342">
            <v>1041</v>
          </cell>
          <cell r="F342">
            <v>569</v>
          </cell>
          <cell r="G342">
            <v>0</v>
          </cell>
          <cell r="H342">
            <v>0</v>
          </cell>
        </row>
        <row r="343">
          <cell r="A343">
            <v>44152</v>
          </cell>
          <cell r="B343">
            <v>0</v>
          </cell>
          <cell r="C343">
            <v>0</v>
          </cell>
          <cell r="D343">
            <v>631</v>
          </cell>
          <cell r="E343">
            <v>680</v>
          </cell>
          <cell r="F343">
            <v>498</v>
          </cell>
          <cell r="G343">
            <v>0</v>
          </cell>
          <cell r="H343">
            <v>0</v>
          </cell>
        </row>
        <row r="344">
          <cell r="A344">
            <v>44151</v>
          </cell>
          <cell r="B344">
            <v>0</v>
          </cell>
          <cell r="C344">
            <v>0</v>
          </cell>
          <cell r="D344">
            <v>868</v>
          </cell>
          <cell r="E344">
            <v>1218</v>
          </cell>
          <cell r="F344">
            <v>516</v>
          </cell>
          <cell r="G344">
            <v>0</v>
          </cell>
          <cell r="H344">
            <v>0</v>
          </cell>
        </row>
        <row r="345">
          <cell r="A345">
            <v>44150</v>
          </cell>
          <cell r="B345">
            <v>0</v>
          </cell>
          <cell r="C345">
            <v>0</v>
          </cell>
          <cell r="D345">
            <v>973</v>
          </cell>
          <cell r="E345">
            <v>1268</v>
          </cell>
          <cell r="F345">
            <v>638</v>
          </cell>
          <cell r="G345">
            <v>0</v>
          </cell>
          <cell r="H345">
            <v>0</v>
          </cell>
        </row>
        <row r="346">
          <cell r="A346">
            <v>44149</v>
          </cell>
          <cell r="B346">
            <v>11</v>
          </cell>
          <cell r="C346">
            <v>0</v>
          </cell>
          <cell r="D346">
            <v>4932</v>
          </cell>
          <cell r="E346">
            <v>1751</v>
          </cell>
          <cell r="F346">
            <v>993</v>
          </cell>
          <cell r="G346">
            <v>0</v>
          </cell>
          <cell r="H346">
            <v>0</v>
          </cell>
        </row>
        <row r="347">
          <cell r="A347">
            <v>44148</v>
          </cell>
          <cell r="B347">
            <v>6</v>
          </cell>
          <cell r="C347">
            <v>0</v>
          </cell>
          <cell r="D347">
            <v>4514</v>
          </cell>
          <cell r="E347">
            <v>1671</v>
          </cell>
          <cell r="F347">
            <v>721</v>
          </cell>
          <cell r="G347">
            <v>0</v>
          </cell>
          <cell r="H347">
            <v>0</v>
          </cell>
        </row>
        <row r="348">
          <cell r="A348">
            <v>44147</v>
          </cell>
          <cell r="B348">
            <v>3</v>
          </cell>
          <cell r="C348">
            <v>0</v>
          </cell>
          <cell r="D348">
            <v>3650</v>
          </cell>
          <cell r="E348">
            <v>1463</v>
          </cell>
          <cell r="F348">
            <v>574</v>
          </cell>
          <cell r="G348">
            <v>0</v>
          </cell>
          <cell r="H348">
            <v>0</v>
          </cell>
        </row>
        <row r="349">
          <cell r="A349">
            <v>44146</v>
          </cell>
          <cell r="B349">
            <v>16</v>
          </cell>
          <cell r="C349">
            <v>0</v>
          </cell>
          <cell r="D349">
            <v>3915</v>
          </cell>
          <cell r="E349">
            <v>1135</v>
          </cell>
          <cell r="F349">
            <v>703</v>
          </cell>
          <cell r="G349">
            <v>0</v>
          </cell>
          <cell r="H349">
            <v>0</v>
          </cell>
        </row>
        <row r="350">
          <cell r="A350">
            <v>44145</v>
          </cell>
          <cell r="B350">
            <v>35</v>
          </cell>
          <cell r="C350">
            <v>0</v>
          </cell>
          <cell r="D350">
            <v>3466</v>
          </cell>
          <cell r="E350">
            <v>1185</v>
          </cell>
          <cell r="F350">
            <v>572</v>
          </cell>
          <cell r="G350">
            <v>0</v>
          </cell>
          <cell r="H350">
            <v>0</v>
          </cell>
        </row>
        <row r="351">
          <cell r="A351">
            <v>44144</v>
          </cell>
          <cell r="B351">
            <v>16</v>
          </cell>
          <cell r="C351">
            <v>0</v>
          </cell>
          <cell r="D351">
            <v>2884</v>
          </cell>
          <cell r="E351">
            <v>1178</v>
          </cell>
          <cell r="F351">
            <v>510</v>
          </cell>
          <cell r="G351">
            <v>0</v>
          </cell>
          <cell r="H351">
            <v>0</v>
          </cell>
        </row>
        <row r="352">
          <cell r="A352">
            <v>44143</v>
          </cell>
          <cell r="B352">
            <v>39</v>
          </cell>
          <cell r="C352">
            <v>33</v>
          </cell>
          <cell r="D352">
            <v>3162</v>
          </cell>
          <cell r="E352">
            <v>1341</v>
          </cell>
          <cell r="F352">
            <v>700</v>
          </cell>
          <cell r="G352">
            <v>0</v>
          </cell>
          <cell r="H352">
            <v>0</v>
          </cell>
        </row>
        <row r="353">
          <cell r="A353">
            <v>44142</v>
          </cell>
          <cell r="B353">
            <v>129</v>
          </cell>
          <cell r="C353">
            <v>109</v>
          </cell>
          <cell r="D353">
            <v>3736</v>
          </cell>
          <cell r="E353">
            <v>1416</v>
          </cell>
          <cell r="F353">
            <v>756</v>
          </cell>
          <cell r="G353">
            <v>0</v>
          </cell>
          <cell r="H353">
            <v>0</v>
          </cell>
        </row>
        <row r="354">
          <cell r="A354">
            <v>44141</v>
          </cell>
          <cell r="B354">
            <v>170</v>
          </cell>
          <cell r="C354">
            <v>155</v>
          </cell>
          <cell r="D354">
            <v>3395</v>
          </cell>
          <cell r="E354">
            <v>1331</v>
          </cell>
          <cell r="F354">
            <v>609</v>
          </cell>
          <cell r="G354">
            <v>0</v>
          </cell>
          <cell r="H354">
            <v>0</v>
          </cell>
        </row>
        <row r="355">
          <cell r="A355">
            <v>44140</v>
          </cell>
          <cell r="B355">
            <v>214</v>
          </cell>
          <cell r="C355">
            <v>271</v>
          </cell>
          <cell r="D355">
            <v>4400</v>
          </cell>
          <cell r="E355">
            <v>1683</v>
          </cell>
          <cell r="F355">
            <v>908</v>
          </cell>
          <cell r="G355">
            <v>0</v>
          </cell>
          <cell r="H355">
            <v>0</v>
          </cell>
        </row>
        <row r="356">
          <cell r="A356">
            <v>44139</v>
          </cell>
          <cell r="B356">
            <v>757</v>
          </cell>
          <cell r="C356">
            <v>763</v>
          </cell>
          <cell r="D356">
            <v>9735</v>
          </cell>
          <cell r="E356">
            <v>3763</v>
          </cell>
          <cell r="F356">
            <v>1515</v>
          </cell>
          <cell r="G356">
            <v>0</v>
          </cell>
          <cell r="H356">
            <v>0</v>
          </cell>
        </row>
        <row r="357">
          <cell r="A357">
            <v>44138</v>
          </cell>
          <cell r="B357">
            <v>767</v>
          </cell>
          <cell r="C357">
            <v>930</v>
          </cell>
          <cell r="D357">
            <v>8994</v>
          </cell>
          <cell r="E357">
            <v>2815</v>
          </cell>
          <cell r="F357">
            <v>1123</v>
          </cell>
          <cell r="G357">
            <v>0</v>
          </cell>
          <cell r="H357">
            <v>0</v>
          </cell>
        </row>
        <row r="358">
          <cell r="A358">
            <v>44137</v>
          </cell>
          <cell r="B358">
            <v>877</v>
          </cell>
          <cell r="C358">
            <v>2688</v>
          </cell>
          <cell r="D358">
            <v>6807</v>
          </cell>
          <cell r="E358">
            <v>2688</v>
          </cell>
          <cell r="F358">
            <v>1074</v>
          </cell>
          <cell r="G358">
            <v>0</v>
          </cell>
          <cell r="H358">
            <v>0</v>
          </cell>
        </row>
        <row r="359">
          <cell r="A359">
            <v>44136</v>
          </cell>
          <cell r="B359">
            <v>1523</v>
          </cell>
          <cell r="C359">
            <v>19082</v>
          </cell>
          <cell r="D359">
            <v>4417</v>
          </cell>
          <cell r="E359">
            <v>3903</v>
          </cell>
          <cell r="F359">
            <v>1421</v>
          </cell>
          <cell r="G359">
            <v>0</v>
          </cell>
          <cell r="H359">
            <v>0</v>
          </cell>
        </row>
        <row r="360">
          <cell r="A360">
            <v>44135</v>
          </cell>
          <cell r="B360">
            <v>1698</v>
          </cell>
          <cell r="C360">
            <v>25105</v>
          </cell>
          <cell r="D360">
            <v>6606</v>
          </cell>
          <cell r="E360">
            <v>4634</v>
          </cell>
          <cell r="F360">
            <v>1886</v>
          </cell>
          <cell r="G360">
            <v>0</v>
          </cell>
          <cell r="H360">
            <v>0</v>
          </cell>
        </row>
        <row r="361">
          <cell r="A361">
            <v>44134</v>
          </cell>
          <cell r="B361">
            <v>1245</v>
          </cell>
          <cell r="C361">
            <v>16774</v>
          </cell>
          <cell r="D361">
            <v>3997</v>
          </cell>
          <cell r="E361">
            <v>3219</v>
          </cell>
          <cell r="F361">
            <v>1554</v>
          </cell>
          <cell r="G361">
            <v>0</v>
          </cell>
          <cell r="H361">
            <v>0</v>
          </cell>
        </row>
        <row r="362">
          <cell r="A362">
            <v>44133</v>
          </cell>
          <cell r="B362">
            <v>996</v>
          </cell>
          <cell r="C362">
            <v>13556</v>
          </cell>
          <cell r="D362">
            <v>3155</v>
          </cell>
          <cell r="E362">
            <v>2147</v>
          </cell>
          <cell r="F362">
            <v>1160</v>
          </cell>
          <cell r="G362">
            <v>0</v>
          </cell>
          <cell r="H362">
            <v>0</v>
          </cell>
        </row>
        <row r="363">
          <cell r="A363">
            <v>44132</v>
          </cell>
          <cell r="B363">
            <v>985</v>
          </cell>
          <cell r="C363">
            <v>13133</v>
          </cell>
          <cell r="D363">
            <v>2561</v>
          </cell>
          <cell r="E363">
            <v>2067</v>
          </cell>
          <cell r="F363">
            <v>968</v>
          </cell>
          <cell r="G363">
            <v>0</v>
          </cell>
          <cell r="H363">
            <v>34</v>
          </cell>
        </row>
        <row r="364">
          <cell r="A364">
            <v>44131</v>
          </cell>
          <cell r="B364">
            <v>844</v>
          </cell>
          <cell r="C364">
            <v>12090</v>
          </cell>
          <cell r="D364">
            <v>2783</v>
          </cell>
          <cell r="E364">
            <v>2238</v>
          </cell>
          <cell r="F364">
            <v>1708</v>
          </cell>
          <cell r="G364">
            <v>0</v>
          </cell>
          <cell r="H364">
            <v>895</v>
          </cell>
        </row>
        <row r="365">
          <cell r="A365">
            <v>44130</v>
          </cell>
          <cell r="B365">
            <v>960</v>
          </cell>
          <cell r="C365">
            <v>12146</v>
          </cell>
          <cell r="D365">
            <v>2656</v>
          </cell>
          <cell r="E365">
            <v>1827</v>
          </cell>
          <cell r="F365">
            <v>39950</v>
          </cell>
          <cell r="G365">
            <v>0</v>
          </cell>
          <cell r="H365">
            <v>2061</v>
          </cell>
        </row>
        <row r="366">
          <cell r="A366">
            <v>44129</v>
          </cell>
          <cell r="B366">
            <v>1595</v>
          </cell>
          <cell r="C366">
            <v>16220</v>
          </cell>
          <cell r="D366">
            <v>3741</v>
          </cell>
          <cell r="E366">
            <v>2795</v>
          </cell>
          <cell r="F366">
            <v>65122</v>
          </cell>
          <cell r="G366">
            <v>0</v>
          </cell>
          <cell r="H366">
            <v>4578</v>
          </cell>
        </row>
        <row r="367">
          <cell r="A367">
            <v>44128</v>
          </cell>
          <cell r="B367">
            <v>1439</v>
          </cell>
          <cell r="C367">
            <v>20937</v>
          </cell>
          <cell r="D367">
            <v>4980</v>
          </cell>
          <cell r="E367">
            <v>3712</v>
          </cell>
          <cell r="F367">
            <v>94340</v>
          </cell>
          <cell r="G367">
            <v>0</v>
          </cell>
          <cell r="H367">
            <v>9817</v>
          </cell>
        </row>
        <row r="368">
          <cell r="A368">
            <v>44127</v>
          </cell>
          <cell r="B368">
            <v>1110</v>
          </cell>
          <cell r="C368">
            <v>13931</v>
          </cell>
          <cell r="D368">
            <v>3863</v>
          </cell>
          <cell r="E368">
            <v>2963</v>
          </cell>
          <cell r="F368">
            <v>68546</v>
          </cell>
          <cell r="G368">
            <v>0</v>
          </cell>
          <cell r="H368">
            <v>11545</v>
          </cell>
        </row>
        <row r="369">
          <cell r="A369">
            <v>44126</v>
          </cell>
          <cell r="B369">
            <v>756</v>
          </cell>
          <cell r="C369">
            <v>10530</v>
          </cell>
          <cell r="D369">
            <v>1979</v>
          </cell>
          <cell r="E369">
            <v>1832</v>
          </cell>
          <cell r="F369">
            <v>48217</v>
          </cell>
          <cell r="G369">
            <v>0</v>
          </cell>
          <cell r="H369">
            <v>12003</v>
          </cell>
        </row>
        <row r="370">
          <cell r="A370">
            <v>44125</v>
          </cell>
          <cell r="B370">
            <v>828</v>
          </cell>
          <cell r="C370">
            <v>10324</v>
          </cell>
          <cell r="D370">
            <v>1528</v>
          </cell>
          <cell r="E370">
            <v>1954</v>
          </cell>
          <cell r="F370">
            <v>59152</v>
          </cell>
          <cell r="G370">
            <v>0</v>
          </cell>
          <cell r="H370">
            <v>20816</v>
          </cell>
        </row>
        <row r="371">
          <cell r="A371">
            <v>44124</v>
          </cell>
          <cell r="B371">
            <v>614</v>
          </cell>
          <cell r="C371">
            <v>7423</v>
          </cell>
          <cell r="D371">
            <v>937</v>
          </cell>
          <cell r="E371">
            <v>1873</v>
          </cell>
          <cell r="F371">
            <v>53483</v>
          </cell>
          <cell r="G371">
            <v>0</v>
          </cell>
          <cell r="H371">
            <v>22761</v>
          </cell>
        </row>
        <row r="372">
          <cell r="A372">
            <v>44123</v>
          </cell>
          <cell r="B372">
            <v>689</v>
          </cell>
          <cell r="C372">
            <v>7735</v>
          </cell>
          <cell r="D372">
            <v>1036</v>
          </cell>
          <cell r="E372">
            <v>1554</v>
          </cell>
          <cell r="F372">
            <v>87160</v>
          </cell>
          <cell r="G372">
            <v>0</v>
          </cell>
          <cell r="H372">
            <v>23856</v>
          </cell>
        </row>
        <row r="373">
          <cell r="A373">
            <v>44122</v>
          </cell>
          <cell r="B373">
            <v>1203</v>
          </cell>
          <cell r="C373">
            <v>13598</v>
          </cell>
          <cell r="D373">
            <v>1347</v>
          </cell>
          <cell r="E373">
            <v>2441</v>
          </cell>
          <cell r="F373">
            <v>146206</v>
          </cell>
          <cell r="G373">
            <v>0</v>
          </cell>
          <cell r="H373">
            <v>35917</v>
          </cell>
        </row>
        <row r="374">
          <cell r="A374">
            <v>44121</v>
          </cell>
          <cell r="B374">
            <v>1534</v>
          </cell>
          <cell r="C374">
            <v>20352</v>
          </cell>
          <cell r="D374">
            <v>2260</v>
          </cell>
          <cell r="E374">
            <v>3255</v>
          </cell>
          <cell r="F374">
            <v>214222</v>
          </cell>
          <cell r="G374">
            <v>0</v>
          </cell>
          <cell r="H374">
            <v>49438</v>
          </cell>
        </row>
        <row r="375">
          <cell r="A375">
            <v>44120</v>
          </cell>
          <cell r="B375">
            <v>1297</v>
          </cell>
          <cell r="C375">
            <v>14679</v>
          </cell>
          <cell r="D375">
            <v>1648</v>
          </cell>
          <cell r="E375">
            <v>2817</v>
          </cell>
          <cell r="F375">
            <v>181631</v>
          </cell>
          <cell r="G375">
            <v>0</v>
          </cell>
          <cell r="H375">
            <v>43210</v>
          </cell>
        </row>
        <row r="376">
          <cell r="A376">
            <v>44119</v>
          </cell>
          <cell r="B376">
            <v>1171</v>
          </cell>
          <cell r="C376">
            <v>10585</v>
          </cell>
          <cell r="D376">
            <v>1063</v>
          </cell>
          <cell r="E376">
            <v>2109</v>
          </cell>
          <cell r="F376">
            <v>127576</v>
          </cell>
          <cell r="G376">
            <v>0</v>
          </cell>
          <cell r="H376">
            <v>30981</v>
          </cell>
        </row>
        <row r="377">
          <cell r="A377">
            <v>44118</v>
          </cell>
          <cell r="B377">
            <v>961</v>
          </cell>
          <cell r="C377">
            <v>9635</v>
          </cell>
          <cell r="D377">
            <v>1244</v>
          </cell>
          <cell r="E377">
            <v>2096</v>
          </cell>
          <cell r="F377">
            <v>115957</v>
          </cell>
          <cell r="G377">
            <v>0</v>
          </cell>
          <cell r="H377">
            <v>29951</v>
          </cell>
        </row>
        <row r="378">
          <cell r="A378">
            <v>44117</v>
          </cell>
          <cell r="B378">
            <v>956</v>
          </cell>
          <cell r="C378">
            <v>9330</v>
          </cell>
          <cell r="D378">
            <v>758</v>
          </cell>
          <cell r="E378">
            <v>2245</v>
          </cell>
          <cell r="F378">
            <v>112328</v>
          </cell>
          <cell r="G378">
            <v>0</v>
          </cell>
          <cell r="H378">
            <v>29967</v>
          </cell>
        </row>
        <row r="379">
          <cell r="A379">
            <v>44116</v>
          </cell>
          <cell r="B379">
            <v>730</v>
          </cell>
          <cell r="C379">
            <v>8377</v>
          </cell>
          <cell r="D379">
            <v>911</v>
          </cell>
          <cell r="E379">
            <v>2165</v>
          </cell>
          <cell r="F379">
            <v>155675</v>
          </cell>
          <cell r="G379">
            <v>0</v>
          </cell>
          <cell r="H379">
            <v>28971</v>
          </cell>
        </row>
        <row r="380">
          <cell r="A380">
            <v>44115</v>
          </cell>
          <cell r="B380">
            <v>1251</v>
          </cell>
          <cell r="C380">
            <v>16649</v>
          </cell>
          <cell r="D380">
            <v>1513</v>
          </cell>
          <cell r="E380">
            <v>3076</v>
          </cell>
          <cell r="F380">
            <v>267313</v>
          </cell>
          <cell r="G380">
            <v>0</v>
          </cell>
          <cell r="H380">
            <v>46595</v>
          </cell>
        </row>
        <row r="381">
          <cell r="A381">
            <v>44114</v>
          </cell>
          <cell r="B381">
            <v>2036</v>
          </cell>
          <cell r="C381">
            <v>20830</v>
          </cell>
          <cell r="D381">
            <v>2449</v>
          </cell>
          <cell r="E381">
            <v>3693</v>
          </cell>
          <cell r="F381">
            <v>357277</v>
          </cell>
          <cell r="G381">
            <v>0</v>
          </cell>
          <cell r="H381">
            <v>58490</v>
          </cell>
        </row>
        <row r="382">
          <cell r="A382">
            <v>44113</v>
          </cell>
          <cell r="B382">
            <v>1387</v>
          </cell>
          <cell r="C382">
            <v>12515</v>
          </cell>
          <cell r="D382">
            <v>1286</v>
          </cell>
          <cell r="E382">
            <v>3470</v>
          </cell>
          <cell r="F382">
            <v>248813</v>
          </cell>
          <cell r="G382">
            <v>0</v>
          </cell>
          <cell r="H382">
            <v>41744</v>
          </cell>
        </row>
        <row r="383">
          <cell r="A383">
            <v>44112</v>
          </cell>
          <cell r="B383">
            <v>753</v>
          </cell>
          <cell r="C383">
            <v>8947</v>
          </cell>
          <cell r="D383">
            <v>1119</v>
          </cell>
          <cell r="E383">
            <v>2337</v>
          </cell>
          <cell r="F383">
            <v>173978</v>
          </cell>
          <cell r="G383">
            <v>0</v>
          </cell>
          <cell r="H383">
            <v>30625</v>
          </cell>
        </row>
        <row r="384">
          <cell r="A384">
            <v>44111</v>
          </cell>
          <cell r="B384">
            <v>649</v>
          </cell>
          <cell r="C384">
            <v>8250</v>
          </cell>
          <cell r="D384">
            <v>1129</v>
          </cell>
          <cell r="E384">
            <v>2017</v>
          </cell>
          <cell r="F384">
            <v>164826</v>
          </cell>
          <cell r="G384">
            <v>0</v>
          </cell>
          <cell r="H384">
            <v>30357</v>
          </cell>
        </row>
        <row r="385">
          <cell r="A385">
            <v>44110</v>
          </cell>
          <cell r="B385">
            <v>776</v>
          </cell>
          <cell r="C385">
            <v>7472</v>
          </cell>
          <cell r="D385">
            <v>1034</v>
          </cell>
          <cell r="E385">
            <v>2244</v>
          </cell>
          <cell r="F385">
            <v>144301</v>
          </cell>
          <cell r="G385">
            <v>0</v>
          </cell>
          <cell r="H385">
            <v>29474</v>
          </cell>
        </row>
        <row r="386">
          <cell r="A386">
            <v>44109</v>
          </cell>
          <cell r="B386">
            <v>691</v>
          </cell>
          <cell r="C386">
            <v>8075</v>
          </cell>
          <cell r="D386">
            <v>1033</v>
          </cell>
          <cell r="E386">
            <v>1971</v>
          </cell>
          <cell r="F386">
            <v>127796</v>
          </cell>
          <cell r="G386">
            <v>0</v>
          </cell>
          <cell r="H386">
            <v>29714</v>
          </cell>
        </row>
        <row r="387">
          <cell r="A387">
            <v>44108</v>
          </cell>
          <cell r="B387">
            <v>1486</v>
          </cell>
          <cell r="C387">
            <v>19347</v>
          </cell>
          <cell r="D387">
            <v>1923</v>
          </cell>
          <cell r="E387">
            <v>3932</v>
          </cell>
          <cell r="F387">
            <v>84341</v>
          </cell>
          <cell r="G387">
            <v>0</v>
          </cell>
          <cell r="H387">
            <v>56888</v>
          </cell>
        </row>
        <row r="388">
          <cell r="A388">
            <v>44107</v>
          </cell>
          <cell r="B388">
            <v>1658</v>
          </cell>
          <cell r="C388">
            <v>20605</v>
          </cell>
          <cell r="D388">
            <v>2423</v>
          </cell>
          <cell r="E388">
            <v>3655</v>
          </cell>
          <cell r="F388">
            <v>347459</v>
          </cell>
          <cell r="G388">
            <v>0</v>
          </cell>
          <cell r="H388">
            <v>63216</v>
          </cell>
        </row>
        <row r="389">
          <cell r="A389">
            <v>44106</v>
          </cell>
          <cell r="B389">
            <v>1353</v>
          </cell>
          <cell r="C389">
            <v>15318</v>
          </cell>
          <cell r="D389">
            <v>1717</v>
          </cell>
          <cell r="E389">
            <v>3120</v>
          </cell>
          <cell r="F389">
            <v>286071</v>
          </cell>
          <cell r="G389">
            <v>0</v>
          </cell>
          <cell r="H389">
            <v>52323</v>
          </cell>
        </row>
        <row r="390">
          <cell r="A390">
            <v>44105</v>
          </cell>
          <cell r="B390">
            <v>1060</v>
          </cell>
          <cell r="C390">
            <v>8459</v>
          </cell>
          <cell r="D390">
            <v>1248</v>
          </cell>
          <cell r="E390">
            <v>2136</v>
          </cell>
          <cell r="F390">
            <v>180736</v>
          </cell>
          <cell r="G390">
            <v>0</v>
          </cell>
          <cell r="H390">
            <v>33287</v>
          </cell>
        </row>
        <row r="391">
          <cell r="A391">
            <v>44104</v>
          </cell>
          <cell r="B391">
            <v>886</v>
          </cell>
          <cell r="C391">
            <v>9029</v>
          </cell>
          <cell r="D391">
            <v>1348</v>
          </cell>
          <cell r="E391">
            <v>2082</v>
          </cell>
          <cell r="F391">
            <v>189982</v>
          </cell>
          <cell r="G391">
            <v>0</v>
          </cell>
          <cell r="H391">
            <v>33970</v>
          </cell>
        </row>
        <row r="392">
          <cell r="A392">
            <v>44103</v>
          </cell>
          <cell r="B392">
            <v>669</v>
          </cell>
          <cell r="C392">
            <v>6889</v>
          </cell>
          <cell r="D392">
            <v>1024</v>
          </cell>
          <cell r="E392">
            <v>1835</v>
          </cell>
          <cell r="F392">
            <v>154824</v>
          </cell>
          <cell r="G392">
            <v>0</v>
          </cell>
          <cell r="H392">
            <v>28634</v>
          </cell>
        </row>
        <row r="393">
          <cell r="A393">
            <v>44102</v>
          </cell>
          <cell r="B393">
            <v>694</v>
          </cell>
          <cell r="C393">
            <v>7616</v>
          </cell>
          <cell r="D393">
            <v>822</v>
          </cell>
          <cell r="E393">
            <v>1938</v>
          </cell>
          <cell r="F393">
            <v>149929</v>
          </cell>
          <cell r="G393">
            <v>0</v>
          </cell>
          <cell r="H393">
            <v>30460</v>
          </cell>
        </row>
        <row r="394">
          <cell r="A394">
            <v>44101</v>
          </cell>
          <cell r="B394">
            <v>1257</v>
          </cell>
          <cell r="C394">
            <v>13799</v>
          </cell>
          <cell r="D394">
            <v>1649</v>
          </cell>
          <cell r="E394">
            <v>2216</v>
          </cell>
          <cell r="F394">
            <v>242973</v>
          </cell>
          <cell r="G394">
            <v>0</v>
          </cell>
          <cell r="H394">
            <v>44838</v>
          </cell>
        </row>
        <row r="395">
          <cell r="A395">
            <v>44100</v>
          </cell>
          <cell r="B395">
            <v>1747</v>
          </cell>
          <cell r="C395">
            <v>18723</v>
          </cell>
          <cell r="D395">
            <v>1971</v>
          </cell>
          <cell r="E395">
            <v>3206</v>
          </cell>
          <cell r="F395">
            <v>338333</v>
          </cell>
          <cell r="G395">
            <v>0</v>
          </cell>
          <cell r="H395">
            <v>53655</v>
          </cell>
        </row>
        <row r="396">
          <cell r="A396">
            <v>44099</v>
          </cell>
          <cell r="B396">
            <v>1127</v>
          </cell>
          <cell r="C396">
            <v>10534</v>
          </cell>
          <cell r="D396">
            <v>1545</v>
          </cell>
          <cell r="E396">
            <v>2767</v>
          </cell>
          <cell r="F396">
            <v>244837</v>
          </cell>
          <cell r="G396">
            <v>0</v>
          </cell>
          <cell r="H396">
            <v>34321</v>
          </cell>
        </row>
        <row r="397">
          <cell r="A397">
            <v>44098</v>
          </cell>
          <cell r="B397">
            <v>912</v>
          </cell>
          <cell r="C397">
            <v>7360</v>
          </cell>
          <cell r="D397">
            <v>1109</v>
          </cell>
          <cell r="E397">
            <v>2012</v>
          </cell>
          <cell r="F397">
            <v>165627</v>
          </cell>
          <cell r="G397">
            <v>0</v>
          </cell>
          <cell r="H397">
            <v>23609</v>
          </cell>
        </row>
        <row r="398">
          <cell r="A398">
            <v>44097</v>
          </cell>
          <cell r="B398">
            <v>788</v>
          </cell>
          <cell r="C398">
            <v>7449</v>
          </cell>
          <cell r="D398">
            <v>1215</v>
          </cell>
          <cell r="E398">
            <v>2015</v>
          </cell>
          <cell r="F398">
            <v>149052</v>
          </cell>
          <cell r="G398">
            <v>0</v>
          </cell>
          <cell r="H398">
            <v>19290</v>
          </cell>
        </row>
        <row r="399">
          <cell r="A399">
            <v>44096</v>
          </cell>
          <cell r="B399">
            <v>931</v>
          </cell>
          <cell r="C399">
            <v>6726</v>
          </cell>
          <cell r="D399">
            <v>1048</v>
          </cell>
          <cell r="E399">
            <v>1786</v>
          </cell>
          <cell r="F399">
            <v>129917</v>
          </cell>
          <cell r="G399">
            <v>0</v>
          </cell>
          <cell r="H399">
            <v>14292</v>
          </cell>
        </row>
        <row r="400">
          <cell r="A400">
            <v>44095</v>
          </cell>
          <cell r="B400">
            <v>901</v>
          </cell>
          <cell r="C400">
            <v>7737</v>
          </cell>
          <cell r="D400">
            <v>1094</v>
          </cell>
          <cell r="E400">
            <v>1662</v>
          </cell>
          <cell r="F400">
            <v>124117</v>
          </cell>
          <cell r="G400">
            <v>0</v>
          </cell>
          <cell r="H400">
            <v>3310</v>
          </cell>
        </row>
        <row r="401">
          <cell r="A401">
            <v>44094</v>
          </cell>
          <cell r="B401">
            <v>1575</v>
          </cell>
          <cell r="C401">
            <v>18118</v>
          </cell>
          <cell r="D401">
            <v>1939</v>
          </cell>
          <cell r="E401">
            <v>2491</v>
          </cell>
          <cell r="F401">
            <v>227387</v>
          </cell>
          <cell r="G401">
            <v>0</v>
          </cell>
          <cell r="H401">
            <v>1901</v>
          </cell>
        </row>
        <row r="402">
          <cell r="A402">
            <v>44093</v>
          </cell>
          <cell r="B402">
            <v>1887</v>
          </cell>
          <cell r="C402">
            <v>22051</v>
          </cell>
          <cell r="D402">
            <v>2501</v>
          </cell>
          <cell r="E402">
            <v>3089</v>
          </cell>
          <cell r="F402">
            <v>294152</v>
          </cell>
          <cell r="G402">
            <v>0</v>
          </cell>
          <cell r="H402">
            <v>6606</v>
          </cell>
        </row>
        <row r="403">
          <cell r="A403">
            <v>44092</v>
          </cell>
          <cell r="B403">
            <v>1564</v>
          </cell>
          <cell r="C403">
            <v>11884</v>
          </cell>
          <cell r="D403">
            <v>1825</v>
          </cell>
          <cell r="E403">
            <v>2640</v>
          </cell>
          <cell r="F403">
            <v>211805</v>
          </cell>
          <cell r="G403">
            <v>0</v>
          </cell>
          <cell r="H403">
            <v>8025</v>
          </cell>
        </row>
        <row r="404">
          <cell r="A404">
            <v>44091</v>
          </cell>
          <cell r="B404">
            <v>1072</v>
          </cell>
          <cell r="C404">
            <v>7174</v>
          </cell>
          <cell r="D404">
            <v>1226</v>
          </cell>
          <cell r="E404">
            <v>1842</v>
          </cell>
          <cell r="F404">
            <v>156723</v>
          </cell>
          <cell r="G404">
            <v>0</v>
          </cell>
          <cell r="H404">
            <v>8143</v>
          </cell>
        </row>
        <row r="405">
          <cell r="A405">
            <v>44090</v>
          </cell>
          <cell r="B405">
            <v>1145</v>
          </cell>
          <cell r="C405">
            <v>5639</v>
          </cell>
          <cell r="D405">
            <v>1114</v>
          </cell>
          <cell r="E405">
            <v>1534</v>
          </cell>
          <cell r="F405">
            <v>149725</v>
          </cell>
          <cell r="G405">
            <v>0</v>
          </cell>
          <cell r="H405">
            <v>9374</v>
          </cell>
        </row>
        <row r="406">
          <cell r="A406">
            <v>44089</v>
          </cell>
          <cell r="B406">
            <v>1052</v>
          </cell>
          <cell r="C406">
            <v>5421</v>
          </cell>
          <cell r="D406">
            <v>1018</v>
          </cell>
          <cell r="E406">
            <v>1480</v>
          </cell>
          <cell r="F406">
            <v>128381</v>
          </cell>
          <cell r="G406">
            <v>0</v>
          </cell>
          <cell r="H406">
            <v>11491</v>
          </cell>
        </row>
        <row r="407">
          <cell r="A407">
            <v>44088</v>
          </cell>
          <cell r="B407">
            <v>698</v>
          </cell>
          <cell r="C407">
            <v>5472</v>
          </cell>
          <cell r="D407">
            <v>912</v>
          </cell>
          <cell r="E407">
            <v>1678</v>
          </cell>
          <cell r="F407">
            <v>115634</v>
          </cell>
          <cell r="G407">
            <v>0</v>
          </cell>
          <cell r="H407">
            <v>15839</v>
          </cell>
        </row>
        <row r="408">
          <cell r="A408">
            <v>44087</v>
          </cell>
          <cell r="B408">
            <v>1338</v>
          </cell>
          <cell r="C408">
            <v>9183</v>
          </cell>
          <cell r="D408">
            <v>1260</v>
          </cell>
          <cell r="E408">
            <v>2837</v>
          </cell>
          <cell r="F408">
            <v>248916</v>
          </cell>
          <cell r="G408">
            <v>0</v>
          </cell>
          <cell r="H408">
            <v>49480</v>
          </cell>
        </row>
        <row r="409">
          <cell r="A409">
            <v>44086</v>
          </cell>
          <cell r="B409">
            <v>1475</v>
          </cell>
          <cell r="C409">
            <v>9295</v>
          </cell>
          <cell r="D409">
            <v>1703</v>
          </cell>
          <cell r="E409">
            <v>3497</v>
          </cell>
          <cell r="F409">
            <v>301048</v>
          </cell>
          <cell r="G409">
            <v>0</v>
          </cell>
          <cell r="H409">
            <v>57986</v>
          </cell>
        </row>
        <row r="410">
          <cell r="A410">
            <v>44085</v>
          </cell>
          <cell r="B410">
            <v>1016</v>
          </cell>
          <cell r="C410">
            <v>4193</v>
          </cell>
          <cell r="D410">
            <v>1112</v>
          </cell>
          <cell r="E410">
            <v>2405</v>
          </cell>
          <cell r="F410">
            <v>194721</v>
          </cell>
          <cell r="G410">
            <v>0</v>
          </cell>
          <cell r="H410">
            <v>37453</v>
          </cell>
        </row>
        <row r="411">
          <cell r="A411">
            <v>44084</v>
          </cell>
          <cell r="B411">
            <v>614</v>
          </cell>
          <cell r="C411">
            <v>586</v>
          </cell>
          <cell r="D411">
            <v>681</v>
          </cell>
          <cell r="E411">
            <v>1680</v>
          </cell>
          <cell r="F411">
            <v>141974</v>
          </cell>
          <cell r="G411">
            <v>0</v>
          </cell>
          <cell r="H411">
            <v>28125</v>
          </cell>
        </row>
        <row r="412">
          <cell r="A412">
            <v>44083</v>
          </cell>
          <cell r="B412">
            <v>686</v>
          </cell>
          <cell r="C412">
            <v>2023</v>
          </cell>
          <cell r="D412">
            <v>768</v>
          </cell>
          <cell r="E412">
            <v>1664</v>
          </cell>
          <cell r="F412">
            <v>132981</v>
          </cell>
          <cell r="G412">
            <v>0</v>
          </cell>
          <cell r="H412">
            <v>26799</v>
          </cell>
        </row>
        <row r="413">
          <cell r="A413">
            <v>44082</v>
          </cell>
          <cell r="B413">
            <v>526</v>
          </cell>
          <cell r="C413">
            <v>1885</v>
          </cell>
          <cell r="D413">
            <v>756</v>
          </cell>
          <cell r="E413">
            <v>1635</v>
          </cell>
          <cell r="F413">
            <v>108379</v>
          </cell>
          <cell r="G413">
            <v>0</v>
          </cell>
          <cell r="H413">
            <v>24854</v>
          </cell>
        </row>
        <row r="414">
          <cell r="A414">
            <v>44081</v>
          </cell>
          <cell r="B414">
            <v>522</v>
          </cell>
          <cell r="C414">
            <v>1632</v>
          </cell>
          <cell r="D414">
            <v>723</v>
          </cell>
          <cell r="E414">
            <v>1412</v>
          </cell>
          <cell r="F414">
            <v>109959</v>
          </cell>
          <cell r="G414">
            <v>0</v>
          </cell>
          <cell r="H414">
            <v>24306</v>
          </cell>
        </row>
        <row r="415">
          <cell r="A415">
            <v>44080</v>
          </cell>
          <cell r="B415">
            <v>1121</v>
          </cell>
          <cell r="C415">
            <v>3828</v>
          </cell>
          <cell r="D415">
            <v>1261</v>
          </cell>
          <cell r="E415">
            <v>2734</v>
          </cell>
          <cell r="F415">
            <v>207664</v>
          </cell>
          <cell r="G415">
            <v>0</v>
          </cell>
          <cell r="H415">
            <v>45928</v>
          </cell>
        </row>
        <row r="416">
          <cell r="A416">
            <v>44079</v>
          </cell>
          <cell r="B416">
            <v>1458</v>
          </cell>
          <cell r="C416">
            <v>5305</v>
          </cell>
          <cell r="D416">
            <v>1679</v>
          </cell>
          <cell r="E416">
            <v>3151</v>
          </cell>
          <cell r="F416">
            <v>259255</v>
          </cell>
          <cell r="G416">
            <v>0</v>
          </cell>
          <cell r="H416">
            <v>56204</v>
          </cell>
        </row>
        <row r="417">
          <cell r="A417">
            <v>44078</v>
          </cell>
          <cell r="B417">
            <v>1254</v>
          </cell>
          <cell r="C417">
            <v>3019</v>
          </cell>
          <cell r="D417">
            <v>1181</v>
          </cell>
          <cell r="E417">
            <v>2239</v>
          </cell>
          <cell r="F417">
            <v>172572</v>
          </cell>
          <cell r="G417">
            <v>0</v>
          </cell>
          <cell r="H417">
            <v>35951</v>
          </cell>
        </row>
        <row r="418">
          <cell r="A418">
            <v>44077</v>
          </cell>
          <cell r="B418">
            <v>915</v>
          </cell>
          <cell r="C418">
            <v>2265</v>
          </cell>
          <cell r="D418">
            <v>873</v>
          </cell>
          <cell r="E418">
            <v>1538</v>
          </cell>
          <cell r="F418">
            <v>130113</v>
          </cell>
          <cell r="G418">
            <v>0</v>
          </cell>
          <cell r="H418">
            <v>29271</v>
          </cell>
        </row>
        <row r="419">
          <cell r="A419">
            <v>44076</v>
          </cell>
          <cell r="B419">
            <v>667</v>
          </cell>
          <cell r="C419">
            <v>2047</v>
          </cell>
          <cell r="D419">
            <v>830</v>
          </cell>
          <cell r="E419">
            <v>1564</v>
          </cell>
          <cell r="F419">
            <v>120128</v>
          </cell>
          <cell r="G419">
            <v>0</v>
          </cell>
          <cell r="H419">
            <v>28036</v>
          </cell>
        </row>
        <row r="420">
          <cell r="A420">
            <v>44075</v>
          </cell>
          <cell r="B420">
            <v>717</v>
          </cell>
          <cell r="C420">
            <v>2523</v>
          </cell>
          <cell r="D420">
            <v>820</v>
          </cell>
          <cell r="E420">
            <v>1919</v>
          </cell>
          <cell r="F420">
            <v>96319</v>
          </cell>
          <cell r="G420">
            <v>0</v>
          </cell>
          <cell r="H420">
            <v>28737</v>
          </cell>
        </row>
        <row r="421">
          <cell r="A421">
            <v>44074</v>
          </cell>
          <cell r="B421">
            <v>885</v>
          </cell>
          <cell r="C421">
            <v>4411</v>
          </cell>
          <cell r="D421">
            <v>1484</v>
          </cell>
          <cell r="E421">
            <v>2157</v>
          </cell>
          <cell r="F421">
            <v>177276</v>
          </cell>
          <cell r="G421">
            <v>0</v>
          </cell>
          <cell r="H421">
            <v>42852</v>
          </cell>
        </row>
        <row r="422">
          <cell r="A422">
            <v>44073</v>
          </cell>
          <cell r="B422">
            <v>1392</v>
          </cell>
          <cell r="C422">
            <v>6391</v>
          </cell>
          <cell r="D422">
            <v>1681</v>
          </cell>
          <cell r="E422">
            <v>2771</v>
          </cell>
          <cell r="F422">
            <v>242055</v>
          </cell>
          <cell r="G422">
            <v>0</v>
          </cell>
          <cell r="H422">
            <v>58045</v>
          </cell>
        </row>
        <row r="423">
          <cell r="A423">
            <v>44072</v>
          </cell>
          <cell r="B423">
            <v>1272</v>
          </cell>
          <cell r="C423">
            <v>6106</v>
          </cell>
          <cell r="D423">
            <v>1791</v>
          </cell>
          <cell r="E423">
            <v>3033</v>
          </cell>
          <cell r="F423">
            <v>258029</v>
          </cell>
          <cell r="G423">
            <v>0</v>
          </cell>
          <cell r="H423">
            <v>58852</v>
          </cell>
        </row>
        <row r="424">
          <cell r="A424">
            <v>44071</v>
          </cell>
          <cell r="B424">
            <v>926</v>
          </cell>
          <cell r="C424">
            <v>3897</v>
          </cell>
          <cell r="D424">
            <v>1239</v>
          </cell>
          <cell r="E424">
            <v>2257</v>
          </cell>
          <cell r="F424">
            <v>180525</v>
          </cell>
          <cell r="G424">
            <v>0</v>
          </cell>
          <cell r="H424">
            <v>39319</v>
          </cell>
        </row>
        <row r="425">
          <cell r="A425">
            <v>44070</v>
          </cell>
          <cell r="B425">
            <v>653</v>
          </cell>
          <cell r="C425">
            <v>2821</v>
          </cell>
          <cell r="D425">
            <v>1055</v>
          </cell>
          <cell r="E425">
            <v>1797</v>
          </cell>
          <cell r="F425">
            <v>139117</v>
          </cell>
          <cell r="G425">
            <v>0</v>
          </cell>
          <cell r="H425">
            <v>31215</v>
          </cell>
        </row>
        <row r="426">
          <cell r="A426">
            <v>44069</v>
          </cell>
          <cell r="B426">
            <v>792</v>
          </cell>
          <cell r="C426">
            <v>2383</v>
          </cell>
          <cell r="D426">
            <v>1265</v>
          </cell>
          <cell r="E426">
            <v>1950</v>
          </cell>
          <cell r="F426">
            <v>120135</v>
          </cell>
          <cell r="G426">
            <v>0</v>
          </cell>
          <cell r="H426">
            <v>28816</v>
          </cell>
        </row>
        <row r="427">
          <cell r="A427">
            <v>44068</v>
          </cell>
          <cell r="B427">
            <v>669</v>
          </cell>
          <cell r="C427">
            <v>2345</v>
          </cell>
          <cell r="D427">
            <v>1065</v>
          </cell>
          <cell r="E427">
            <v>13328</v>
          </cell>
          <cell r="F427">
            <v>86533</v>
          </cell>
          <cell r="G427">
            <v>0</v>
          </cell>
          <cell r="H427">
            <v>27212</v>
          </cell>
        </row>
        <row r="428">
          <cell r="A428">
            <v>44067</v>
          </cell>
          <cell r="B428">
            <v>571</v>
          </cell>
          <cell r="C428">
            <v>2204</v>
          </cell>
          <cell r="D428">
            <v>969</v>
          </cell>
          <cell r="E428">
            <v>6559</v>
          </cell>
          <cell r="F428">
            <v>90993</v>
          </cell>
          <cell r="G428">
            <v>0</v>
          </cell>
          <cell r="H428">
            <v>24689</v>
          </cell>
        </row>
        <row r="429">
          <cell r="A429">
            <v>44066</v>
          </cell>
          <cell r="B429">
            <v>935</v>
          </cell>
          <cell r="C429">
            <v>3805</v>
          </cell>
          <cell r="D429">
            <v>1414</v>
          </cell>
          <cell r="E429">
            <v>2262</v>
          </cell>
          <cell r="F429">
            <v>148802</v>
          </cell>
          <cell r="G429">
            <v>0</v>
          </cell>
          <cell r="H429">
            <v>37365</v>
          </cell>
        </row>
        <row r="430">
          <cell r="A430">
            <v>44065</v>
          </cell>
          <cell r="B430">
            <v>921</v>
          </cell>
          <cell r="C430">
            <v>4470</v>
          </cell>
          <cell r="D430">
            <v>1404</v>
          </cell>
          <cell r="E430">
            <v>2998</v>
          </cell>
          <cell r="F430">
            <v>186007</v>
          </cell>
          <cell r="G430">
            <v>0</v>
          </cell>
          <cell r="H430">
            <v>46173</v>
          </cell>
        </row>
        <row r="431">
          <cell r="A431">
            <v>44064</v>
          </cell>
          <cell r="B431">
            <v>755</v>
          </cell>
          <cell r="C431">
            <v>2441</v>
          </cell>
          <cell r="D431">
            <v>800</v>
          </cell>
          <cell r="E431">
            <v>2110</v>
          </cell>
          <cell r="F431">
            <v>126681</v>
          </cell>
          <cell r="G431">
            <v>0</v>
          </cell>
          <cell r="H431">
            <v>31787</v>
          </cell>
        </row>
        <row r="432">
          <cell r="A432">
            <v>44063</v>
          </cell>
          <cell r="B432">
            <v>615</v>
          </cell>
          <cell r="C432">
            <v>1641</v>
          </cell>
          <cell r="D432">
            <v>557</v>
          </cell>
          <cell r="E432">
            <v>1332</v>
          </cell>
          <cell r="F432">
            <v>97149</v>
          </cell>
          <cell r="G432">
            <v>0</v>
          </cell>
          <cell r="H432">
            <v>24233</v>
          </cell>
        </row>
        <row r="433">
          <cell r="A433">
            <v>44062</v>
          </cell>
          <cell r="B433">
            <v>585</v>
          </cell>
          <cell r="C433">
            <v>2022</v>
          </cell>
          <cell r="D433">
            <v>777</v>
          </cell>
          <cell r="E433">
            <v>1586</v>
          </cell>
          <cell r="F433">
            <v>100840</v>
          </cell>
          <cell r="G433">
            <v>0</v>
          </cell>
          <cell r="H433">
            <v>25194</v>
          </cell>
        </row>
        <row r="434">
          <cell r="A434">
            <v>44061</v>
          </cell>
          <cell r="B434">
            <v>510</v>
          </cell>
          <cell r="C434">
            <v>1546</v>
          </cell>
          <cell r="D434">
            <v>614</v>
          </cell>
          <cell r="E434">
            <v>1522</v>
          </cell>
          <cell r="F434">
            <v>71959</v>
          </cell>
          <cell r="G434">
            <v>0</v>
          </cell>
          <cell r="H434">
            <v>21058</v>
          </cell>
        </row>
        <row r="435">
          <cell r="A435">
            <v>44060</v>
          </cell>
          <cell r="B435">
            <v>531</v>
          </cell>
          <cell r="C435">
            <v>1573</v>
          </cell>
          <cell r="D435">
            <v>710</v>
          </cell>
          <cell r="E435">
            <v>1596</v>
          </cell>
          <cell r="F435">
            <v>69589</v>
          </cell>
          <cell r="G435">
            <v>0</v>
          </cell>
          <cell r="H435">
            <v>21683</v>
          </cell>
        </row>
        <row r="436">
          <cell r="A436">
            <v>44059</v>
          </cell>
          <cell r="B436">
            <v>846</v>
          </cell>
          <cell r="C436">
            <v>3009</v>
          </cell>
          <cell r="D436">
            <v>960</v>
          </cell>
          <cell r="E436">
            <v>1890</v>
          </cell>
          <cell r="F436">
            <v>122771</v>
          </cell>
          <cell r="G436">
            <v>0</v>
          </cell>
          <cell r="H436">
            <v>36134</v>
          </cell>
        </row>
        <row r="437">
          <cell r="A437">
            <v>44058</v>
          </cell>
          <cell r="B437">
            <v>1083</v>
          </cell>
          <cell r="C437">
            <v>4201</v>
          </cell>
          <cell r="D437">
            <v>1140</v>
          </cell>
          <cell r="E437">
            <v>2461</v>
          </cell>
          <cell r="F437">
            <v>150759</v>
          </cell>
          <cell r="G437">
            <v>0</v>
          </cell>
          <cell r="H437">
            <v>42959</v>
          </cell>
        </row>
        <row r="438">
          <cell r="A438">
            <v>44057</v>
          </cell>
          <cell r="B438">
            <v>668</v>
          </cell>
          <cell r="C438">
            <v>2272</v>
          </cell>
          <cell r="D438">
            <v>923</v>
          </cell>
          <cell r="E438">
            <v>1877</v>
          </cell>
          <cell r="F438">
            <v>104099</v>
          </cell>
          <cell r="G438">
            <v>0</v>
          </cell>
          <cell r="H438">
            <v>29573</v>
          </cell>
        </row>
        <row r="439">
          <cell r="A439">
            <v>44056</v>
          </cell>
          <cell r="B439">
            <v>568</v>
          </cell>
          <cell r="C439">
            <v>1720</v>
          </cell>
          <cell r="D439">
            <v>509</v>
          </cell>
          <cell r="E439">
            <v>1466</v>
          </cell>
          <cell r="F439">
            <v>83161</v>
          </cell>
          <cell r="G439">
            <v>0</v>
          </cell>
          <cell r="H439">
            <v>23146</v>
          </cell>
        </row>
        <row r="440">
          <cell r="A440">
            <v>44055</v>
          </cell>
          <cell r="B440">
            <v>585</v>
          </cell>
          <cell r="C440">
            <v>1906</v>
          </cell>
          <cell r="D440">
            <v>439</v>
          </cell>
          <cell r="E440">
            <v>1567</v>
          </cell>
          <cell r="F440">
            <v>82287</v>
          </cell>
          <cell r="G440">
            <v>0</v>
          </cell>
          <cell r="H440">
            <v>24271</v>
          </cell>
        </row>
        <row r="441">
          <cell r="A441">
            <v>44054</v>
          </cell>
          <cell r="B441">
            <v>406</v>
          </cell>
          <cell r="C441">
            <v>1622</v>
          </cell>
          <cell r="D441">
            <v>486</v>
          </cell>
          <cell r="E441">
            <v>1649</v>
          </cell>
          <cell r="F441">
            <v>71214</v>
          </cell>
          <cell r="G441">
            <v>0</v>
          </cell>
          <cell r="H441">
            <v>23613</v>
          </cell>
        </row>
        <row r="442">
          <cell r="A442">
            <v>44053</v>
          </cell>
          <cell r="B442">
            <v>593</v>
          </cell>
          <cell r="C442">
            <v>1736</v>
          </cell>
          <cell r="D442">
            <v>510</v>
          </cell>
          <cell r="E442">
            <v>1574</v>
          </cell>
          <cell r="F442">
            <v>77362</v>
          </cell>
          <cell r="G442">
            <v>0</v>
          </cell>
          <cell r="H442">
            <v>22539</v>
          </cell>
        </row>
        <row r="443">
          <cell r="A443">
            <v>44052</v>
          </cell>
          <cell r="B443">
            <v>834</v>
          </cell>
          <cell r="C443">
            <v>2892</v>
          </cell>
          <cell r="D443">
            <v>802</v>
          </cell>
          <cell r="E443">
            <v>2091</v>
          </cell>
          <cell r="F443">
            <v>131278</v>
          </cell>
          <cell r="G443">
            <v>0</v>
          </cell>
          <cell r="H443">
            <v>37548</v>
          </cell>
        </row>
        <row r="444">
          <cell r="A444">
            <v>44051</v>
          </cell>
          <cell r="B444">
            <v>822</v>
          </cell>
          <cell r="C444">
            <v>4073</v>
          </cell>
          <cell r="D444">
            <v>841</v>
          </cell>
          <cell r="E444">
            <v>2478</v>
          </cell>
          <cell r="F444">
            <v>165447</v>
          </cell>
          <cell r="G444">
            <v>0</v>
          </cell>
          <cell r="H444">
            <v>44797</v>
          </cell>
        </row>
        <row r="445">
          <cell r="A445">
            <v>44050</v>
          </cell>
          <cell r="B445">
            <v>585</v>
          </cell>
          <cell r="C445">
            <v>2257</v>
          </cell>
          <cell r="D445">
            <v>562</v>
          </cell>
          <cell r="E445">
            <v>2109</v>
          </cell>
          <cell r="F445">
            <v>118509</v>
          </cell>
          <cell r="G445">
            <v>0</v>
          </cell>
          <cell r="H445">
            <v>31477</v>
          </cell>
        </row>
        <row r="446">
          <cell r="A446">
            <v>44049</v>
          </cell>
          <cell r="B446">
            <v>431</v>
          </cell>
          <cell r="C446">
            <v>1255</v>
          </cell>
          <cell r="D446">
            <v>430</v>
          </cell>
          <cell r="E446">
            <v>1251</v>
          </cell>
          <cell r="F446">
            <v>81171</v>
          </cell>
          <cell r="G446">
            <v>0</v>
          </cell>
          <cell r="H446">
            <v>22857</v>
          </cell>
        </row>
        <row r="447">
          <cell r="A447">
            <v>44048</v>
          </cell>
          <cell r="B447">
            <v>357</v>
          </cell>
          <cell r="C447">
            <v>1412</v>
          </cell>
          <cell r="D447">
            <v>420</v>
          </cell>
          <cell r="E447">
            <v>1302</v>
          </cell>
          <cell r="F447">
            <v>76105</v>
          </cell>
          <cell r="G447">
            <v>0</v>
          </cell>
          <cell r="H447">
            <v>21417</v>
          </cell>
        </row>
        <row r="448">
          <cell r="A448">
            <v>44047</v>
          </cell>
          <cell r="B448">
            <v>360</v>
          </cell>
          <cell r="C448">
            <v>1334</v>
          </cell>
          <cell r="D448">
            <v>330</v>
          </cell>
          <cell r="E448">
            <v>1034</v>
          </cell>
          <cell r="F448">
            <v>61652</v>
          </cell>
          <cell r="G448">
            <v>0</v>
          </cell>
          <cell r="H448">
            <v>19098</v>
          </cell>
        </row>
        <row r="449">
          <cell r="A449">
            <v>44046</v>
          </cell>
          <cell r="B449">
            <v>304</v>
          </cell>
          <cell r="C449">
            <v>1109</v>
          </cell>
          <cell r="D449">
            <v>315</v>
          </cell>
          <cell r="E449">
            <v>985</v>
          </cell>
          <cell r="F449">
            <v>63085</v>
          </cell>
          <cell r="G449">
            <v>0</v>
          </cell>
          <cell r="H449">
            <v>19670</v>
          </cell>
        </row>
        <row r="450">
          <cell r="A450">
            <v>44045</v>
          </cell>
          <cell r="B450">
            <v>624</v>
          </cell>
          <cell r="C450">
            <v>2658</v>
          </cell>
          <cell r="D450">
            <v>625</v>
          </cell>
          <cell r="E450">
            <v>1586</v>
          </cell>
          <cell r="F450">
            <v>117458</v>
          </cell>
          <cell r="G450">
            <v>0</v>
          </cell>
          <cell r="H450">
            <v>34744</v>
          </cell>
        </row>
        <row r="451">
          <cell r="A451">
            <v>44044</v>
          </cell>
          <cell r="B451">
            <v>588</v>
          </cell>
          <cell r="C451">
            <v>3507</v>
          </cell>
          <cell r="D451">
            <v>798</v>
          </cell>
          <cell r="E451">
            <v>2291</v>
          </cell>
          <cell r="F451">
            <v>117559</v>
          </cell>
          <cell r="G451">
            <v>0</v>
          </cell>
          <cell r="H451">
            <v>45610</v>
          </cell>
        </row>
        <row r="452">
          <cell r="A452">
            <v>44043</v>
          </cell>
          <cell r="B452">
            <v>347</v>
          </cell>
          <cell r="C452">
            <v>2308</v>
          </cell>
          <cell r="D452">
            <v>609</v>
          </cell>
          <cell r="E452">
            <v>2006</v>
          </cell>
          <cell r="F452">
            <v>82588</v>
          </cell>
          <cell r="G452">
            <v>0</v>
          </cell>
          <cell r="H452">
            <v>33331</v>
          </cell>
        </row>
        <row r="453">
          <cell r="A453">
            <v>44042</v>
          </cell>
          <cell r="B453">
            <v>168</v>
          </cell>
          <cell r="C453">
            <v>967</v>
          </cell>
          <cell r="D453">
            <v>266</v>
          </cell>
          <cell r="E453">
            <v>1566</v>
          </cell>
          <cell r="F453">
            <v>49860</v>
          </cell>
          <cell r="G453">
            <v>0</v>
          </cell>
          <cell r="H453">
            <v>20171</v>
          </cell>
        </row>
        <row r="454">
          <cell r="A454">
            <v>44041</v>
          </cell>
          <cell r="B454">
            <v>87</v>
          </cell>
          <cell r="C454">
            <v>584</v>
          </cell>
          <cell r="D454">
            <v>191</v>
          </cell>
          <cell r="E454">
            <v>1288</v>
          </cell>
          <cell r="F454">
            <v>41028</v>
          </cell>
          <cell r="G454">
            <v>0</v>
          </cell>
          <cell r="H454">
            <v>16611</v>
          </cell>
        </row>
        <row r="455">
          <cell r="A455">
            <v>44040</v>
          </cell>
          <cell r="B455">
            <v>146</v>
          </cell>
          <cell r="C455">
            <v>663</v>
          </cell>
          <cell r="D455">
            <v>218</v>
          </cell>
          <cell r="E455">
            <v>1107</v>
          </cell>
          <cell r="F455">
            <v>35779</v>
          </cell>
          <cell r="G455">
            <v>0</v>
          </cell>
          <cell r="H455">
            <v>16607</v>
          </cell>
        </row>
        <row r="456">
          <cell r="A456">
            <v>44039</v>
          </cell>
          <cell r="B456">
            <v>129</v>
          </cell>
          <cell r="C456">
            <v>523</v>
          </cell>
          <cell r="D456">
            <v>135</v>
          </cell>
          <cell r="E456">
            <v>1053</v>
          </cell>
          <cell r="F456">
            <v>52102</v>
          </cell>
          <cell r="G456">
            <v>0</v>
          </cell>
          <cell r="H456">
            <v>16313</v>
          </cell>
        </row>
        <row r="457">
          <cell r="A457">
            <v>44038</v>
          </cell>
          <cell r="B457">
            <v>414</v>
          </cell>
          <cell r="C457">
            <v>694</v>
          </cell>
          <cell r="D457">
            <v>321</v>
          </cell>
          <cell r="E457">
            <v>1633</v>
          </cell>
          <cell r="F457">
            <v>97798</v>
          </cell>
          <cell r="G457">
            <v>0</v>
          </cell>
          <cell r="H457">
            <v>28537</v>
          </cell>
        </row>
        <row r="458">
          <cell r="A458">
            <v>44037</v>
          </cell>
          <cell r="B458">
            <v>234</v>
          </cell>
          <cell r="C458">
            <v>764</v>
          </cell>
          <cell r="D458">
            <v>310</v>
          </cell>
          <cell r="E458">
            <v>1739</v>
          </cell>
          <cell r="F458">
            <v>126034</v>
          </cell>
          <cell r="G458">
            <v>0</v>
          </cell>
          <cell r="H458">
            <v>34940</v>
          </cell>
        </row>
        <row r="459">
          <cell r="A459">
            <v>44036</v>
          </cell>
          <cell r="B459">
            <v>207</v>
          </cell>
          <cell r="C459">
            <v>498</v>
          </cell>
          <cell r="D459">
            <v>149</v>
          </cell>
          <cell r="E459">
            <v>1540</v>
          </cell>
          <cell r="F459">
            <v>81485</v>
          </cell>
          <cell r="G459">
            <v>0</v>
          </cell>
          <cell r="H459">
            <v>21917</v>
          </cell>
        </row>
        <row r="460">
          <cell r="A460">
            <v>44035</v>
          </cell>
          <cell r="B460">
            <v>196</v>
          </cell>
          <cell r="C460">
            <v>378</v>
          </cell>
          <cell r="D460">
            <v>69</v>
          </cell>
          <cell r="E460">
            <v>996</v>
          </cell>
          <cell r="F460">
            <v>59087</v>
          </cell>
          <cell r="G460">
            <v>0</v>
          </cell>
          <cell r="H460">
            <v>15556</v>
          </cell>
        </row>
        <row r="461">
          <cell r="A461">
            <v>44034</v>
          </cell>
          <cell r="B461">
            <v>101</v>
          </cell>
          <cell r="C461">
            <v>338</v>
          </cell>
          <cell r="D461">
            <v>60</v>
          </cell>
          <cell r="E461">
            <v>909</v>
          </cell>
          <cell r="F461">
            <v>51539</v>
          </cell>
          <cell r="G461">
            <v>0</v>
          </cell>
          <cell r="H461">
            <v>13442</v>
          </cell>
        </row>
        <row r="462">
          <cell r="A462">
            <v>44033</v>
          </cell>
          <cell r="B462">
            <v>77</v>
          </cell>
          <cell r="C462">
            <v>280</v>
          </cell>
          <cell r="D462">
            <v>90</v>
          </cell>
          <cell r="E462">
            <v>852</v>
          </cell>
          <cell r="F462">
            <v>39531</v>
          </cell>
          <cell r="G462">
            <v>0</v>
          </cell>
          <cell r="H462">
            <v>12586</v>
          </cell>
        </row>
        <row r="463">
          <cell r="A463">
            <v>44032</v>
          </cell>
          <cell r="B463">
            <v>69</v>
          </cell>
          <cell r="C463">
            <v>275</v>
          </cell>
          <cell r="D463">
            <v>75</v>
          </cell>
          <cell r="E463">
            <v>900</v>
          </cell>
          <cell r="F463">
            <v>43228</v>
          </cell>
          <cell r="G463">
            <v>0</v>
          </cell>
          <cell r="H463">
            <v>12669</v>
          </cell>
        </row>
        <row r="464">
          <cell r="A464">
            <v>44031</v>
          </cell>
          <cell r="B464">
            <v>180</v>
          </cell>
          <cell r="C464">
            <v>579</v>
          </cell>
          <cell r="D464">
            <v>96</v>
          </cell>
          <cell r="E464">
            <v>1374</v>
          </cell>
          <cell r="F464">
            <v>78020</v>
          </cell>
          <cell r="G464">
            <v>0</v>
          </cell>
          <cell r="H464">
            <v>20226</v>
          </cell>
        </row>
        <row r="465">
          <cell r="A465">
            <v>44030</v>
          </cell>
          <cell r="B465">
            <v>393</v>
          </cell>
          <cell r="C465">
            <v>927</v>
          </cell>
          <cell r="D465">
            <v>247</v>
          </cell>
          <cell r="E465">
            <v>1986</v>
          </cell>
          <cell r="F465">
            <v>103218</v>
          </cell>
          <cell r="G465">
            <v>0</v>
          </cell>
          <cell r="H465">
            <v>22330</v>
          </cell>
        </row>
        <row r="466">
          <cell r="A466">
            <v>44029</v>
          </cell>
          <cell r="B466">
            <v>177</v>
          </cell>
          <cell r="C466">
            <v>1056</v>
          </cell>
          <cell r="D466">
            <v>212</v>
          </cell>
          <cell r="E466">
            <v>1310</v>
          </cell>
          <cell r="F466">
            <v>63422</v>
          </cell>
          <cell r="G466">
            <v>0</v>
          </cell>
          <cell r="H466">
            <v>10740</v>
          </cell>
        </row>
        <row r="467">
          <cell r="A467">
            <v>44028</v>
          </cell>
          <cell r="B467">
            <v>98</v>
          </cell>
          <cell r="C467">
            <v>51</v>
          </cell>
          <cell r="D467">
            <v>217</v>
          </cell>
          <cell r="E467">
            <v>933</v>
          </cell>
          <cell r="F467">
            <v>43132</v>
          </cell>
          <cell r="G467">
            <v>0</v>
          </cell>
          <cell r="H467">
            <v>7768</v>
          </cell>
        </row>
        <row r="468">
          <cell r="A468">
            <v>44027</v>
          </cell>
          <cell r="B468">
            <v>91</v>
          </cell>
          <cell r="C468">
            <v>0</v>
          </cell>
          <cell r="D468">
            <v>85</v>
          </cell>
          <cell r="E468">
            <v>959</v>
          </cell>
          <cell r="F468">
            <v>36503</v>
          </cell>
          <cell r="G468">
            <v>0</v>
          </cell>
          <cell r="H468">
            <v>6554</v>
          </cell>
        </row>
        <row r="469">
          <cell r="A469">
            <v>44026</v>
          </cell>
          <cell r="B469">
            <v>103</v>
          </cell>
          <cell r="C469">
            <v>448</v>
          </cell>
          <cell r="D469">
            <v>64</v>
          </cell>
          <cell r="E469">
            <v>1028</v>
          </cell>
          <cell r="F469">
            <v>28121</v>
          </cell>
          <cell r="G469">
            <v>0</v>
          </cell>
          <cell r="H469">
            <v>5967</v>
          </cell>
        </row>
        <row r="470">
          <cell r="A470">
            <v>44025</v>
          </cell>
          <cell r="B470">
            <v>92</v>
          </cell>
          <cell r="C470">
            <v>378</v>
          </cell>
          <cell r="D470">
            <v>62</v>
          </cell>
          <cell r="E470">
            <v>859</v>
          </cell>
          <cell r="F470">
            <v>34428</v>
          </cell>
          <cell r="G470">
            <v>0</v>
          </cell>
          <cell r="H470">
            <v>6514</v>
          </cell>
        </row>
        <row r="471">
          <cell r="A471">
            <v>44024</v>
          </cell>
          <cell r="B471">
            <v>173</v>
          </cell>
          <cell r="C471">
            <v>864</v>
          </cell>
          <cell r="D471">
            <v>149</v>
          </cell>
          <cell r="E471">
            <v>13546</v>
          </cell>
          <cell r="F471">
            <v>65603</v>
          </cell>
          <cell r="G471">
            <v>0</v>
          </cell>
          <cell r="H471">
            <v>11217</v>
          </cell>
        </row>
        <row r="472">
          <cell r="A472">
            <v>44023</v>
          </cell>
          <cell r="B472">
            <v>232</v>
          </cell>
          <cell r="C472">
            <v>932</v>
          </cell>
          <cell r="D472">
            <v>92</v>
          </cell>
          <cell r="E472">
            <v>20580</v>
          </cell>
          <cell r="F472">
            <v>80382</v>
          </cell>
          <cell r="G472">
            <v>0</v>
          </cell>
          <cell r="H472">
            <v>13087</v>
          </cell>
        </row>
        <row r="473">
          <cell r="A473">
            <v>44022</v>
          </cell>
          <cell r="B473">
            <v>171</v>
          </cell>
          <cell r="C473">
            <v>707</v>
          </cell>
          <cell r="D473">
            <v>191</v>
          </cell>
          <cell r="E473">
            <v>8439</v>
          </cell>
          <cell r="F473">
            <v>51728</v>
          </cell>
          <cell r="G473">
            <v>0</v>
          </cell>
          <cell r="H473">
            <v>8818</v>
          </cell>
        </row>
        <row r="474">
          <cell r="A474">
            <v>44021</v>
          </cell>
          <cell r="B474">
            <v>98</v>
          </cell>
          <cell r="C474">
            <v>526</v>
          </cell>
          <cell r="D474">
            <v>31</v>
          </cell>
          <cell r="E474">
            <v>1031</v>
          </cell>
          <cell r="F474">
            <v>37201</v>
          </cell>
          <cell r="G474">
            <v>0</v>
          </cell>
          <cell r="H474">
            <v>6602</v>
          </cell>
        </row>
        <row r="475">
          <cell r="A475">
            <v>44020</v>
          </cell>
          <cell r="B475">
            <v>125</v>
          </cell>
          <cell r="C475">
            <v>510</v>
          </cell>
          <cell r="D475">
            <v>84</v>
          </cell>
          <cell r="E475">
            <v>1022</v>
          </cell>
          <cell r="F475">
            <v>33127</v>
          </cell>
          <cell r="G475">
            <v>0</v>
          </cell>
          <cell r="H475">
            <v>5670</v>
          </cell>
        </row>
        <row r="476">
          <cell r="A476">
            <v>44019</v>
          </cell>
          <cell r="B476">
            <v>109</v>
          </cell>
          <cell r="C476">
            <v>608</v>
          </cell>
          <cell r="D476">
            <v>78</v>
          </cell>
          <cell r="E476">
            <v>1013</v>
          </cell>
          <cell r="F476">
            <v>26370</v>
          </cell>
          <cell r="G476">
            <v>0</v>
          </cell>
          <cell r="H476">
            <v>5894</v>
          </cell>
        </row>
        <row r="477">
          <cell r="A477">
            <v>44018</v>
          </cell>
          <cell r="B477">
            <v>47</v>
          </cell>
          <cell r="C477">
            <v>612</v>
          </cell>
          <cell r="D477">
            <v>0</v>
          </cell>
          <cell r="E477">
            <v>1054</v>
          </cell>
          <cell r="F477">
            <v>27135</v>
          </cell>
          <cell r="G477">
            <v>0</v>
          </cell>
          <cell r="H477">
            <v>5125</v>
          </cell>
        </row>
        <row r="478">
          <cell r="A478">
            <v>44017</v>
          </cell>
          <cell r="B478">
            <v>146</v>
          </cell>
          <cell r="C478">
            <v>1059</v>
          </cell>
          <cell r="D478">
            <v>11</v>
          </cell>
          <cell r="E478">
            <v>3378</v>
          </cell>
          <cell r="F478">
            <v>54281</v>
          </cell>
          <cell r="G478">
            <v>0</v>
          </cell>
          <cell r="H478">
            <v>10200</v>
          </cell>
        </row>
        <row r="479">
          <cell r="A479">
            <v>44016</v>
          </cell>
          <cell r="B479">
            <v>159</v>
          </cell>
          <cell r="C479">
            <v>1213</v>
          </cell>
          <cell r="D479">
            <v>74</v>
          </cell>
          <cell r="E479">
            <v>3754</v>
          </cell>
          <cell r="F479">
            <v>60640</v>
          </cell>
          <cell r="G479">
            <v>0</v>
          </cell>
          <cell r="H479">
            <v>10806</v>
          </cell>
        </row>
        <row r="480">
          <cell r="A480">
            <v>44015</v>
          </cell>
          <cell r="B480">
            <v>74</v>
          </cell>
          <cell r="C480">
            <v>663</v>
          </cell>
          <cell r="D480">
            <v>65</v>
          </cell>
          <cell r="E480">
            <v>1123</v>
          </cell>
          <cell r="F480">
            <v>37208</v>
          </cell>
          <cell r="G480">
            <v>0</v>
          </cell>
          <cell r="H480">
            <v>7404</v>
          </cell>
        </row>
        <row r="481">
          <cell r="A481">
            <v>44014</v>
          </cell>
          <cell r="B481">
            <v>69</v>
          </cell>
          <cell r="C481">
            <v>490</v>
          </cell>
          <cell r="D481">
            <v>49</v>
          </cell>
          <cell r="E481">
            <v>816</v>
          </cell>
          <cell r="F481">
            <v>27637</v>
          </cell>
          <cell r="G481">
            <v>0</v>
          </cell>
          <cell r="H481">
            <v>6191</v>
          </cell>
        </row>
        <row r="482">
          <cell r="A482">
            <v>44013</v>
          </cell>
          <cell r="B482">
            <v>52</v>
          </cell>
          <cell r="C482">
            <v>332</v>
          </cell>
          <cell r="D482">
            <v>0</v>
          </cell>
          <cell r="E482">
            <v>749</v>
          </cell>
          <cell r="F482">
            <v>26587</v>
          </cell>
          <cell r="G482">
            <v>0</v>
          </cell>
          <cell r="H482">
            <v>6688</v>
          </cell>
        </row>
        <row r="483">
          <cell r="A483">
            <v>44012</v>
          </cell>
          <cell r="B483">
            <v>35</v>
          </cell>
          <cell r="C483">
            <v>0</v>
          </cell>
          <cell r="D483">
            <v>19</v>
          </cell>
          <cell r="E483">
            <v>791</v>
          </cell>
          <cell r="F483">
            <v>22838</v>
          </cell>
          <cell r="G483">
            <v>0</v>
          </cell>
          <cell r="H483">
            <v>6886</v>
          </cell>
        </row>
        <row r="484">
          <cell r="A484">
            <v>44011</v>
          </cell>
          <cell r="B484">
            <v>45</v>
          </cell>
          <cell r="C484">
            <v>0</v>
          </cell>
          <cell r="D484">
            <v>0</v>
          </cell>
          <cell r="E484">
            <v>774</v>
          </cell>
          <cell r="F484">
            <v>30019</v>
          </cell>
          <cell r="G484">
            <v>0</v>
          </cell>
          <cell r="H484">
            <v>6837</v>
          </cell>
        </row>
        <row r="485">
          <cell r="A485">
            <v>44010</v>
          </cell>
          <cell r="B485">
            <v>92</v>
          </cell>
          <cell r="C485">
            <v>0</v>
          </cell>
          <cell r="D485">
            <v>44</v>
          </cell>
          <cell r="E485">
            <v>864</v>
          </cell>
          <cell r="F485">
            <v>50314</v>
          </cell>
          <cell r="G485">
            <v>0</v>
          </cell>
          <cell r="H485">
            <v>10435</v>
          </cell>
        </row>
        <row r="486">
          <cell r="A486">
            <v>44009</v>
          </cell>
          <cell r="B486">
            <v>57</v>
          </cell>
          <cell r="C486">
            <v>0</v>
          </cell>
          <cell r="D486">
            <v>22</v>
          </cell>
          <cell r="E486">
            <v>1015</v>
          </cell>
          <cell r="F486">
            <v>59363</v>
          </cell>
          <cell r="G486">
            <v>0</v>
          </cell>
          <cell r="H486">
            <v>11363</v>
          </cell>
        </row>
        <row r="487">
          <cell r="A487">
            <v>44008</v>
          </cell>
          <cell r="B487">
            <v>33</v>
          </cell>
          <cell r="C487">
            <v>0</v>
          </cell>
          <cell r="D487">
            <v>32</v>
          </cell>
          <cell r="E487">
            <v>936</v>
          </cell>
          <cell r="F487">
            <v>52179</v>
          </cell>
          <cell r="G487">
            <v>0</v>
          </cell>
          <cell r="H487">
            <v>9944</v>
          </cell>
        </row>
        <row r="488">
          <cell r="A488">
            <v>44007</v>
          </cell>
          <cell r="B488">
            <v>49</v>
          </cell>
          <cell r="C488">
            <v>0</v>
          </cell>
          <cell r="D488">
            <v>22</v>
          </cell>
          <cell r="E488">
            <v>728</v>
          </cell>
          <cell r="F488">
            <v>43047</v>
          </cell>
          <cell r="G488">
            <v>0</v>
          </cell>
          <cell r="H488">
            <v>8237</v>
          </cell>
        </row>
        <row r="489">
          <cell r="A489">
            <v>44006</v>
          </cell>
          <cell r="B489">
            <v>22</v>
          </cell>
          <cell r="C489">
            <v>0</v>
          </cell>
          <cell r="D489">
            <v>19</v>
          </cell>
          <cell r="E489">
            <v>870</v>
          </cell>
          <cell r="F489">
            <v>35668</v>
          </cell>
          <cell r="G489">
            <v>0</v>
          </cell>
          <cell r="H489">
            <v>7451</v>
          </cell>
        </row>
        <row r="490">
          <cell r="A490">
            <v>44005</v>
          </cell>
          <cell r="B490">
            <v>39</v>
          </cell>
          <cell r="C490">
            <v>0</v>
          </cell>
          <cell r="D490">
            <v>51</v>
          </cell>
          <cell r="E490">
            <v>627</v>
          </cell>
          <cell r="F490">
            <v>26742</v>
          </cell>
          <cell r="G490">
            <v>0</v>
          </cell>
          <cell r="H490">
            <v>6367</v>
          </cell>
        </row>
        <row r="491">
          <cell r="A491">
            <v>44004</v>
          </cell>
          <cell r="B491">
            <v>64</v>
          </cell>
          <cell r="C491">
            <v>0</v>
          </cell>
          <cell r="D491">
            <v>11</v>
          </cell>
          <cell r="E491">
            <v>724</v>
          </cell>
          <cell r="F491">
            <v>27119</v>
          </cell>
          <cell r="G491">
            <v>0</v>
          </cell>
          <cell r="H491">
            <v>6042</v>
          </cell>
        </row>
        <row r="492">
          <cell r="A492">
            <v>44003</v>
          </cell>
          <cell r="B492">
            <v>95</v>
          </cell>
          <cell r="C492">
            <v>0</v>
          </cell>
          <cell r="D492">
            <v>11</v>
          </cell>
          <cell r="E492">
            <v>776</v>
          </cell>
          <cell r="F492">
            <v>44557</v>
          </cell>
          <cell r="G492">
            <v>0</v>
          </cell>
          <cell r="H492">
            <v>8549</v>
          </cell>
        </row>
        <row r="493">
          <cell r="A493">
            <v>44002</v>
          </cell>
          <cell r="B493">
            <v>128</v>
          </cell>
          <cell r="C493">
            <v>0</v>
          </cell>
          <cell r="D493">
            <v>11</v>
          </cell>
          <cell r="E493">
            <v>920</v>
          </cell>
          <cell r="F493">
            <v>55651</v>
          </cell>
          <cell r="G493">
            <v>0</v>
          </cell>
          <cell r="H493">
            <v>9555</v>
          </cell>
        </row>
        <row r="494">
          <cell r="A494">
            <v>44001</v>
          </cell>
          <cell r="B494">
            <v>66</v>
          </cell>
          <cell r="C494">
            <v>0</v>
          </cell>
          <cell r="D494">
            <v>8</v>
          </cell>
          <cell r="E494">
            <v>751</v>
          </cell>
          <cell r="F494">
            <v>35222</v>
          </cell>
          <cell r="G494">
            <v>0</v>
          </cell>
          <cell r="H494">
            <v>6608</v>
          </cell>
        </row>
        <row r="495">
          <cell r="A495">
            <v>44000</v>
          </cell>
          <cell r="B495">
            <v>43</v>
          </cell>
          <cell r="C495">
            <v>0</v>
          </cell>
          <cell r="D495">
            <v>0</v>
          </cell>
          <cell r="E495">
            <v>695</v>
          </cell>
          <cell r="F495">
            <v>27209</v>
          </cell>
          <cell r="G495">
            <v>0</v>
          </cell>
          <cell r="H495">
            <v>4780</v>
          </cell>
        </row>
        <row r="496">
          <cell r="A496">
            <v>43999</v>
          </cell>
          <cell r="B496">
            <v>41</v>
          </cell>
          <cell r="C496">
            <v>0</v>
          </cell>
          <cell r="D496">
            <v>22</v>
          </cell>
          <cell r="E496">
            <v>546</v>
          </cell>
          <cell r="F496">
            <v>25396</v>
          </cell>
          <cell r="G496">
            <v>0</v>
          </cell>
          <cell r="H496">
            <v>4322</v>
          </cell>
        </row>
        <row r="497">
          <cell r="A497">
            <v>43998</v>
          </cell>
          <cell r="B497">
            <v>20</v>
          </cell>
          <cell r="C497">
            <v>0</v>
          </cell>
          <cell r="D497">
            <v>6</v>
          </cell>
          <cell r="E497">
            <v>565</v>
          </cell>
          <cell r="F497">
            <v>21019</v>
          </cell>
          <cell r="G497">
            <v>0</v>
          </cell>
          <cell r="H497">
            <v>3928</v>
          </cell>
        </row>
        <row r="498">
          <cell r="A498">
            <v>43997</v>
          </cell>
          <cell r="B498">
            <v>36</v>
          </cell>
          <cell r="C498">
            <v>0</v>
          </cell>
          <cell r="D498">
            <v>0</v>
          </cell>
          <cell r="E498">
            <v>862</v>
          </cell>
          <cell r="F498">
            <v>22615</v>
          </cell>
          <cell r="G498">
            <v>0</v>
          </cell>
          <cell r="H498">
            <v>2667</v>
          </cell>
        </row>
        <row r="499">
          <cell r="A499">
            <v>43996</v>
          </cell>
          <cell r="B499">
            <v>59</v>
          </cell>
          <cell r="C499">
            <v>0</v>
          </cell>
          <cell r="D499">
            <v>11</v>
          </cell>
          <cell r="E499">
            <v>852</v>
          </cell>
          <cell r="F499">
            <v>36184</v>
          </cell>
          <cell r="G499">
            <v>0</v>
          </cell>
          <cell r="H499">
            <v>3709</v>
          </cell>
        </row>
        <row r="500">
          <cell r="A500">
            <v>43995</v>
          </cell>
          <cell r="B500">
            <v>82</v>
          </cell>
          <cell r="C500">
            <v>0</v>
          </cell>
          <cell r="D500">
            <v>0</v>
          </cell>
          <cell r="E500">
            <v>1177</v>
          </cell>
          <cell r="F500">
            <v>44378</v>
          </cell>
          <cell r="G500">
            <v>0</v>
          </cell>
          <cell r="H500">
            <v>4231</v>
          </cell>
        </row>
        <row r="501">
          <cell r="A501">
            <v>43994</v>
          </cell>
          <cell r="B501">
            <v>32</v>
          </cell>
          <cell r="C501">
            <v>0</v>
          </cell>
          <cell r="D501">
            <v>0</v>
          </cell>
          <cell r="E501">
            <v>849</v>
          </cell>
          <cell r="F501">
            <v>26632</v>
          </cell>
          <cell r="G501">
            <v>0</v>
          </cell>
          <cell r="H501">
            <v>2624</v>
          </cell>
        </row>
        <row r="502">
          <cell r="A502">
            <v>43993</v>
          </cell>
          <cell r="B502">
            <v>36</v>
          </cell>
          <cell r="C502">
            <v>0</v>
          </cell>
          <cell r="D502">
            <v>0</v>
          </cell>
          <cell r="E502">
            <v>667</v>
          </cell>
          <cell r="F502">
            <v>20974</v>
          </cell>
          <cell r="G502">
            <v>0</v>
          </cell>
          <cell r="H502">
            <v>2177</v>
          </cell>
        </row>
        <row r="503">
          <cell r="A503">
            <v>43992</v>
          </cell>
          <cell r="B503">
            <v>43</v>
          </cell>
          <cell r="C503">
            <v>0</v>
          </cell>
          <cell r="D503">
            <v>0</v>
          </cell>
          <cell r="E503">
            <v>623</v>
          </cell>
          <cell r="F503">
            <v>20384</v>
          </cell>
          <cell r="G503">
            <v>0</v>
          </cell>
          <cell r="H503">
            <v>2375</v>
          </cell>
        </row>
        <row r="504">
          <cell r="A504">
            <v>43991</v>
          </cell>
          <cell r="B504">
            <v>20</v>
          </cell>
          <cell r="C504">
            <v>0</v>
          </cell>
          <cell r="D504">
            <v>0</v>
          </cell>
          <cell r="E504">
            <v>641</v>
          </cell>
          <cell r="F504">
            <v>16865</v>
          </cell>
          <cell r="G504">
            <v>0</v>
          </cell>
          <cell r="H504">
            <v>2408</v>
          </cell>
        </row>
        <row r="505">
          <cell r="A505">
            <v>43990</v>
          </cell>
          <cell r="B505">
            <v>37</v>
          </cell>
          <cell r="C505">
            <v>0</v>
          </cell>
          <cell r="D505">
            <v>0</v>
          </cell>
          <cell r="E505">
            <v>578</v>
          </cell>
          <cell r="F505">
            <v>12234</v>
          </cell>
          <cell r="G505">
            <v>0</v>
          </cell>
          <cell r="H505">
            <v>2097</v>
          </cell>
        </row>
        <row r="506">
          <cell r="A506">
            <v>43989</v>
          </cell>
          <cell r="B506">
            <v>30</v>
          </cell>
          <cell r="C506">
            <v>0</v>
          </cell>
          <cell r="D506">
            <v>0</v>
          </cell>
          <cell r="E506">
            <v>678</v>
          </cell>
          <cell r="F506">
            <v>18672</v>
          </cell>
          <cell r="G506">
            <v>0</v>
          </cell>
          <cell r="H506">
            <v>2663</v>
          </cell>
        </row>
        <row r="507">
          <cell r="A507">
            <v>43988</v>
          </cell>
          <cell r="B507">
            <v>46</v>
          </cell>
          <cell r="C507">
            <v>0</v>
          </cell>
          <cell r="D507">
            <v>0</v>
          </cell>
          <cell r="E507">
            <v>855</v>
          </cell>
          <cell r="F507">
            <v>22663</v>
          </cell>
          <cell r="G507">
            <v>0</v>
          </cell>
          <cell r="H507">
            <v>3137</v>
          </cell>
        </row>
        <row r="508">
          <cell r="A508">
            <v>43987</v>
          </cell>
          <cell r="B508">
            <v>48</v>
          </cell>
          <cell r="C508">
            <v>0</v>
          </cell>
          <cell r="D508">
            <v>0</v>
          </cell>
          <cell r="E508">
            <v>597</v>
          </cell>
          <cell r="F508">
            <v>16557</v>
          </cell>
          <cell r="G508">
            <v>0</v>
          </cell>
          <cell r="H508">
            <v>2189</v>
          </cell>
        </row>
        <row r="509">
          <cell r="A509">
            <v>43986</v>
          </cell>
          <cell r="B509">
            <v>29</v>
          </cell>
          <cell r="C509">
            <v>0</v>
          </cell>
          <cell r="D509">
            <v>0</v>
          </cell>
          <cell r="E509">
            <v>547</v>
          </cell>
          <cell r="F509">
            <v>12475</v>
          </cell>
          <cell r="G509">
            <v>0</v>
          </cell>
          <cell r="H509">
            <v>1467</v>
          </cell>
        </row>
        <row r="510">
          <cell r="A510">
            <v>43985</v>
          </cell>
          <cell r="B510">
            <v>24</v>
          </cell>
          <cell r="C510">
            <v>0</v>
          </cell>
          <cell r="D510">
            <v>0</v>
          </cell>
          <cell r="E510">
            <v>542</v>
          </cell>
          <cell r="F510">
            <v>12847</v>
          </cell>
          <cell r="G510">
            <v>0</v>
          </cell>
          <cell r="H510">
            <v>1415</v>
          </cell>
        </row>
        <row r="511">
          <cell r="A511">
            <v>43984</v>
          </cell>
          <cell r="B511">
            <v>3</v>
          </cell>
          <cell r="C511">
            <v>0</v>
          </cell>
          <cell r="D511">
            <v>0</v>
          </cell>
          <cell r="E511">
            <v>521</v>
          </cell>
          <cell r="F511">
            <v>11649</v>
          </cell>
          <cell r="G511">
            <v>0</v>
          </cell>
          <cell r="H511">
            <v>1015</v>
          </cell>
        </row>
        <row r="512">
          <cell r="A512">
            <v>43983</v>
          </cell>
          <cell r="B512">
            <v>8</v>
          </cell>
          <cell r="C512">
            <v>0</v>
          </cell>
          <cell r="D512">
            <v>11</v>
          </cell>
          <cell r="E512">
            <v>471</v>
          </cell>
          <cell r="F512">
            <v>5192</v>
          </cell>
          <cell r="G512">
            <v>0</v>
          </cell>
          <cell r="H512">
            <v>0</v>
          </cell>
        </row>
        <row r="513">
          <cell r="A513">
            <v>43982</v>
          </cell>
          <cell r="B513">
            <v>23</v>
          </cell>
          <cell r="C513">
            <v>0</v>
          </cell>
          <cell r="D513">
            <v>0</v>
          </cell>
          <cell r="E513">
            <v>560</v>
          </cell>
          <cell r="F513">
            <v>7318</v>
          </cell>
          <cell r="G513">
            <v>0</v>
          </cell>
          <cell r="H513">
            <v>0</v>
          </cell>
        </row>
        <row r="514">
          <cell r="A514">
            <v>43981</v>
          </cell>
          <cell r="B514">
            <v>17</v>
          </cell>
          <cell r="C514">
            <v>0</v>
          </cell>
          <cell r="D514">
            <v>11</v>
          </cell>
          <cell r="E514">
            <v>780</v>
          </cell>
          <cell r="F514">
            <v>9443</v>
          </cell>
          <cell r="G514">
            <v>0</v>
          </cell>
          <cell r="H514">
            <v>0</v>
          </cell>
        </row>
        <row r="515">
          <cell r="A515">
            <v>43980</v>
          </cell>
          <cell r="B515">
            <v>9</v>
          </cell>
          <cell r="C515">
            <v>0</v>
          </cell>
          <cell r="D515">
            <v>0</v>
          </cell>
          <cell r="E515">
            <v>543</v>
          </cell>
          <cell r="F515">
            <v>7218</v>
          </cell>
          <cell r="G515">
            <v>0</v>
          </cell>
          <cell r="H515">
            <v>0</v>
          </cell>
        </row>
        <row r="516">
          <cell r="A516">
            <v>43979</v>
          </cell>
          <cell r="B516">
            <v>14</v>
          </cell>
          <cell r="C516">
            <v>0</v>
          </cell>
          <cell r="D516">
            <v>0</v>
          </cell>
          <cell r="E516">
            <v>509</v>
          </cell>
          <cell r="F516">
            <v>5753</v>
          </cell>
          <cell r="G516">
            <v>0</v>
          </cell>
          <cell r="H516">
            <v>0</v>
          </cell>
        </row>
        <row r="517">
          <cell r="A517">
            <v>43978</v>
          </cell>
          <cell r="B517">
            <v>5</v>
          </cell>
          <cell r="C517">
            <v>0</v>
          </cell>
          <cell r="D517">
            <v>0</v>
          </cell>
          <cell r="E517">
            <v>493</v>
          </cell>
          <cell r="F517">
            <v>5319</v>
          </cell>
          <cell r="G517">
            <v>0</v>
          </cell>
          <cell r="H517">
            <v>0</v>
          </cell>
        </row>
        <row r="518">
          <cell r="A518">
            <v>43977</v>
          </cell>
          <cell r="B518">
            <v>8</v>
          </cell>
          <cell r="C518">
            <v>0</v>
          </cell>
          <cell r="D518">
            <v>0</v>
          </cell>
          <cell r="E518">
            <v>481</v>
          </cell>
          <cell r="F518">
            <v>4486</v>
          </cell>
          <cell r="G518">
            <v>0</v>
          </cell>
          <cell r="H518">
            <v>16</v>
          </cell>
        </row>
        <row r="519">
          <cell r="A519">
            <v>43976</v>
          </cell>
          <cell r="B519">
            <v>22</v>
          </cell>
          <cell r="C519">
            <v>0</v>
          </cell>
          <cell r="D519">
            <v>0</v>
          </cell>
          <cell r="E519">
            <v>593</v>
          </cell>
          <cell r="F519">
            <v>353</v>
          </cell>
          <cell r="G519">
            <v>0</v>
          </cell>
          <cell r="H519">
            <v>54</v>
          </cell>
        </row>
        <row r="520">
          <cell r="A520">
            <v>43975</v>
          </cell>
          <cell r="B520">
            <v>20</v>
          </cell>
          <cell r="C520">
            <v>0</v>
          </cell>
          <cell r="D520">
            <v>0</v>
          </cell>
          <cell r="E520">
            <v>728</v>
          </cell>
          <cell r="F520">
            <v>417</v>
          </cell>
          <cell r="G520">
            <v>0</v>
          </cell>
          <cell r="H520">
            <v>60</v>
          </cell>
        </row>
        <row r="521">
          <cell r="A521">
            <v>43974</v>
          </cell>
          <cell r="B521">
            <v>63</v>
          </cell>
          <cell r="C521">
            <v>0</v>
          </cell>
          <cell r="D521">
            <v>9</v>
          </cell>
          <cell r="E521">
            <v>573</v>
          </cell>
          <cell r="F521">
            <v>438</v>
          </cell>
          <cell r="G521">
            <v>0</v>
          </cell>
          <cell r="H521">
            <v>120</v>
          </cell>
        </row>
        <row r="522">
          <cell r="A522">
            <v>43973</v>
          </cell>
          <cell r="B522">
            <v>69</v>
          </cell>
          <cell r="C522">
            <v>0</v>
          </cell>
          <cell r="D522">
            <v>0</v>
          </cell>
          <cell r="E522">
            <v>568</v>
          </cell>
          <cell r="F522">
            <v>262</v>
          </cell>
          <cell r="G522">
            <v>0</v>
          </cell>
          <cell r="H522">
            <v>135</v>
          </cell>
        </row>
        <row r="523">
          <cell r="A523">
            <v>43972</v>
          </cell>
          <cell r="B523">
            <v>115</v>
          </cell>
          <cell r="C523">
            <v>0</v>
          </cell>
          <cell r="D523">
            <v>0</v>
          </cell>
          <cell r="E523">
            <v>433</v>
          </cell>
          <cell r="F523">
            <v>413</v>
          </cell>
          <cell r="G523">
            <v>0</v>
          </cell>
          <cell r="H523">
            <v>143</v>
          </cell>
        </row>
        <row r="524">
          <cell r="A524">
            <v>43971</v>
          </cell>
          <cell r="B524">
            <v>105</v>
          </cell>
          <cell r="C524">
            <v>0</v>
          </cell>
          <cell r="D524">
            <v>0</v>
          </cell>
          <cell r="E524">
            <v>418</v>
          </cell>
          <cell r="F524">
            <v>449</v>
          </cell>
          <cell r="G524">
            <v>0</v>
          </cell>
          <cell r="H524">
            <v>238</v>
          </cell>
        </row>
        <row r="525">
          <cell r="A525">
            <v>43970</v>
          </cell>
          <cell r="B525">
            <v>62</v>
          </cell>
          <cell r="C525">
            <v>313</v>
          </cell>
          <cell r="D525">
            <v>0</v>
          </cell>
          <cell r="E525">
            <v>342</v>
          </cell>
          <cell r="F525">
            <v>511</v>
          </cell>
          <cell r="G525">
            <v>0</v>
          </cell>
          <cell r="H525">
            <v>367</v>
          </cell>
        </row>
        <row r="526">
          <cell r="A526">
            <v>43969</v>
          </cell>
          <cell r="B526">
            <v>76</v>
          </cell>
          <cell r="C526">
            <v>278</v>
          </cell>
          <cell r="D526">
            <v>0</v>
          </cell>
          <cell r="E526">
            <v>484</v>
          </cell>
          <cell r="F526">
            <v>512</v>
          </cell>
          <cell r="G526">
            <v>0</v>
          </cell>
          <cell r="H526">
            <v>327</v>
          </cell>
        </row>
        <row r="527">
          <cell r="A527">
            <v>43968</v>
          </cell>
          <cell r="B527">
            <v>82</v>
          </cell>
          <cell r="C527">
            <v>371</v>
          </cell>
          <cell r="D527">
            <v>0</v>
          </cell>
          <cell r="E527">
            <v>569</v>
          </cell>
          <cell r="F527">
            <v>546</v>
          </cell>
          <cell r="G527">
            <v>0</v>
          </cell>
          <cell r="H527">
            <v>381</v>
          </cell>
        </row>
        <row r="528">
          <cell r="A528">
            <v>43967</v>
          </cell>
          <cell r="B528">
            <v>73</v>
          </cell>
          <cell r="C528">
            <v>445</v>
          </cell>
          <cell r="D528">
            <v>0</v>
          </cell>
          <cell r="E528">
            <v>387</v>
          </cell>
          <cell r="F528">
            <v>622</v>
          </cell>
          <cell r="G528">
            <v>0</v>
          </cell>
          <cell r="H528">
            <v>466</v>
          </cell>
        </row>
        <row r="529">
          <cell r="A529">
            <v>43966</v>
          </cell>
          <cell r="B529">
            <v>58</v>
          </cell>
          <cell r="C529">
            <v>384</v>
          </cell>
          <cell r="D529">
            <v>0</v>
          </cell>
          <cell r="E529">
            <v>530</v>
          </cell>
          <cell r="F529">
            <v>616</v>
          </cell>
          <cell r="G529">
            <v>0</v>
          </cell>
          <cell r="H529">
            <v>443</v>
          </cell>
        </row>
        <row r="530">
          <cell r="A530">
            <v>43965</v>
          </cell>
          <cell r="B530">
            <v>39</v>
          </cell>
          <cell r="C530">
            <v>359</v>
          </cell>
          <cell r="D530">
            <v>0</v>
          </cell>
          <cell r="E530">
            <v>425</v>
          </cell>
          <cell r="F530">
            <v>468</v>
          </cell>
          <cell r="G530">
            <v>0</v>
          </cell>
          <cell r="H530">
            <v>307</v>
          </cell>
        </row>
        <row r="531">
          <cell r="A531">
            <v>43964</v>
          </cell>
          <cell r="B531">
            <v>91</v>
          </cell>
          <cell r="C531">
            <v>323</v>
          </cell>
          <cell r="D531">
            <v>0</v>
          </cell>
          <cell r="E531">
            <v>363</v>
          </cell>
          <cell r="F531">
            <v>441</v>
          </cell>
          <cell r="G531">
            <v>0</v>
          </cell>
          <cell r="H531">
            <v>361</v>
          </cell>
        </row>
        <row r="532">
          <cell r="A532">
            <v>43963</v>
          </cell>
          <cell r="B532">
            <v>84</v>
          </cell>
          <cell r="C532">
            <v>302</v>
          </cell>
          <cell r="D532">
            <v>0</v>
          </cell>
          <cell r="E532">
            <v>371</v>
          </cell>
          <cell r="F532">
            <v>437</v>
          </cell>
          <cell r="G532">
            <v>0</v>
          </cell>
          <cell r="H532">
            <v>316</v>
          </cell>
        </row>
        <row r="533">
          <cell r="A533">
            <v>43962</v>
          </cell>
          <cell r="B533">
            <v>41</v>
          </cell>
          <cell r="C533">
            <v>348</v>
          </cell>
          <cell r="D533">
            <v>0</v>
          </cell>
          <cell r="E533">
            <v>382</v>
          </cell>
          <cell r="F533">
            <v>442</v>
          </cell>
          <cell r="G533">
            <v>0</v>
          </cell>
          <cell r="H533">
            <v>314</v>
          </cell>
        </row>
        <row r="534">
          <cell r="A534">
            <v>43961</v>
          </cell>
          <cell r="B534">
            <v>37</v>
          </cell>
          <cell r="C534">
            <v>429</v>
          </cell>
          <cell r="D534">
            <v>0</v>
          </cell>
          <cell r="E534">
            <v>342</v>
          </cell>
          <cell r="F534">
            <v>394</v>
          </cell>
          <cell r="G534">
            <v>0</v>
          </cell>
          <cell r="H534">
            <v>277</v>
          </cell>
        </row>
        <row r="535">
          <cell r="A535">
            <v>43960</v>
          </cell>
          <cell r="B535">
            <v>43</v>
          </cell>
          <cell r="C535">
            <v>421</v>
          </cell>
          <cell r="D535">
            <v>0</v>
          </cell>
          <cell r="E535">
            <v>521</v>
          </cell>
          <cell r="F535">
            <v>475</v>
          </cell>
          <cell r="G535">
            <v>0</v>
          </cell>
          <cell r="H535">
            <v>340</v>
          </cell>
        </row>
        <row r="536">
          <cell r="A536">
            <v>43959</v>
          </cell>
          <cell r="B536">
            <v>56</v>
          </cell>
          <cell r="C536">
            <v>351</v>
          </cell>
          <cell r="D536">
            <v>11</v>
          </cell>
          <cell r="E536">
            <v>499</v>
          </cell>
          <cell r="F536">
            <v>408</v>
          </cell>
          <cell r="G536">
            <v>0</v>
          </cell>
          <cell r="H536">
            <v>278</v>
          </cell>
        </row>
        <row r="537">
          <cell r="A537">
            <v>43958</v>
          </cell>
          <cell r="B537">
            <v>0</v>
          </cell>
          <cell r="C537">
            <v>341</v>
          </cell>
          <cell r="D537">
            <v>0</v>
          </cell>
          <cell r="E537">
            <v>475</v>
          </cell>
          <cell r="F537">
            <v>428</v>
          </cell>
          <cell r="G537">
            <v>0</v>
          </cell>
          <cell r="H537">
            <v>259</v>
          </cell>
        </row>
        <row r="538">
          <cell r="A538">
            <v>43957</v>
          </cell>
          <cell r="B538">
            <v>2</v>
          </cell>
          <cell r="C538">
            <v>205</v>
          </cell>
          <cell r="D538">
            <v>0</v>
          </cell>
          <cell r="E538">
            <v>389</v>
          </cell>
          <cell r="F538">
            <v>248</v>
          </cell>
          <cell r="G538">
            <v>0</v>
          </cell>
          <cell r="H538">
            <v>137</v>
          </cell>
        </row>
        <row r="539">
          <cell r="A539">
            <v>43956</v>
          </cell>
          <cell r="B539">
            <v>0</v>
          </cell>
          <cell r="C539">
            <v>0</v>
          </cell>
          <cell r="D539">
            <v>0</v>
          </cell>
          <cell r="E539">
            <v>247</v>
          </cell>
          <cell r="F539">
            <v>125</v>
          </cell>
          <cell r="G539">
            <v>0</v>
          </cell>
          <cell r="H539">
            <v>0</v>
          </cell>
        </row>
        <row r="540">
          <cell r="A540">
            <v>43955</v>
          </cell>
          <cell r="B540">
            <v>0</v>
          </cell>
          <cell r="C540">
            <v>0</v>
          </cell>
          <cell r="D540">
            <v>0</v>
          </cell>
          <cell r="E540">
            <v>311</v>
          </cell>
          <cell r="F540">
            <v>174</v>
          </cell>
          <cell r="G540">
            <v>0</v>
          </cell>
          <cell r="H540">
            <v>0</v>
          </cell>
        </row>
        <row r="541">
          <cell r="A541">
            <v>43954</v>
          </cell>
          <cell r="B541">
            <v>7</v>
          </cell>
          <cell r="C541">
            <v>364</v>
          </cell>
          <cell r="D541">
            <v>0</v>
          </cell>
          <cell r="E541">
            <v>296</v>
          </cell>
          <cell r="F541">
            <v>123</v>
          </cell>
          <cell r="G541">
            <v>0</v>
          </cell>
          <cell r="H541">
            <v>0</v>
          </cell>
        </row>
        <row r="542">
          <cell r="A542">
            <v>43953</v>
          </cell>
          <cell r="B542">
            <v>7</v>
          </cell>
          <cell r="C542">
            <v>375</v>
          </cell>
          <cell r="D542">
            <v>0</v>
          </cell>
          <cell r="E542">
            <v>360</v>
          </cell>
          <cell r="F542">
            <v>79</v>
          </cell>
          <cell r="G542">
            <v>0</v>
          </cell>
          <cell r="H542">
            <v>0</v>
          </cell>
        </row>
        <row r="543">
          <cell r="A543">
            <v>43952</v>
          </cell>
          <cell r="B543">
            <v>10</v>
          </cell>
          <cell r="C543">
            <v>291</v>
          </cell>
          <cell r="D543">
            <v>0</v>
          </cell>
          <cell r="E543">
            <v>363</v>
          </cell>
          <cell r="F543">
            <v>143</v>
          </cell>
          <cell r="G543">
            <v>0</v>
          </cell>
          <cell r="H543">
            <v>0</v>
          </cell>
        </row>
        <row r="544">
          <cell r="A544">
            <v>43951</v>
          </cell>
          <cell r="B544">
            <v>0</v>
          </cell>
          <cell r="C544">
            <v>0</v>
          </cell>
          <cell r="D544">
            <v>0</v>
          </cell>
          <cell r="E544">
            <v>209</v>
          </cell>
          <cell r="F544">
            <v>127</v>
          </cell>
          <cell r="G544">
            <v>0</v>
          </cell>
          <cell r="H544">
            <v>0</v>
          </cell>
        </row>
        <row r="545">
          <cell r="A545">
            <v>43950</v>
          </cell>
          <cell r="B545">
            <v>7</v>
          </cell>
          <cell r="C545">
            <v>292</v>
          </cell>
          <cell r="D545">
            <v>0</v>
          </cell>
          <cell r="E545">
            <v>286</v>
          </cell>
          <cell r="F545">
            <v>149</v>
          </cell>
          <cell r="G545">
            <v>0</v>
          </cell>
          <cell r="H545">
            <v>0</v>
          </cell>
        </row>
        <row r="546">
          <cell r="A546">
            <v>43949</v>
          </cell>
          <cell r="B546">
            <v>17</v>
          </cell>
          <cell r="C546">
            <v>293</v>
          </cell>
          <cell r="D546">
            <v>0</v>
          </cell>
          <cell r="E546">
            <v>258</v>
          </cell>
          <cell r="F546">
            <v>154</v>
          </cell>
          <cell r="G546">
            <v>0</v>
          </cell>
          <cell r="H546">
            <v>0</v>
          </cell>
        </row>
        <row r="547">
          <cell r="A547">
            <v>43948</v>
          </cell>
          <cell r="B547">
            <v>10</v>
          </cell>
          <cell r="C547">
            <v>309</v>
          </cell>
          <cell r="D547">
            <v>0</v>
          </cell>
          <cell r="E547">
            <v>378</v>
          </cell>
          <cell r="F547">
            <v>105</v>
          </cell>
          <cell r="G547">
            <v>0</v>
          </cell>
          <cell r="H547">
            <v>0</v>
          </cell>
        </row>
        <row r="548">
          <cell r="A548">
            <v>43947</v>
          </cell>
          <cell r="B548">
            <v>14</v>
          </cell>
          <cell r="C548">
            <v>254</v>
          </cell>
          <cell r="D548">
            <v>0</v>
          </cell>
          <cell r="E548">
            <v>225</v>
          </cell>
          <cell r="F548">
            <v>128</v>
          </cell>
          <cell r="G548">
            <v>0</v>
          </cell>
          <cell r="H548">
            <v>16</v>
          </cell>
        </row>
        <row r="549">
          <cell r="A549">
            <v>43946</v>
          </cell>
          <cell r="B549">
            <v>27</v>
          </cell>
          <cell r="C549">
            <v>322</v>
          </cell>
          <cell r="D549">
            <v>0</v>
          </cell>
          <cell r="E549">
            <v>397</v>
          </cell>
          <cell r="F549">
            <v>182</v>
          </cell>
          <cell r="G549">
            <v>0</v>
          </cell>
          <cell r="H549">
            <v>79</v>
          </cell>
        </row>
        <row r="550">
          <cell r="A550">
            <v>43945</v>
          </cell>
          <cell r="B550">
            <v>31</v>
          </cell>
          <cell r="C550">
            <v>311</v>
          </cell>
          <cell r="D550">
            <v>21</v>
          </cell>
          <cell r="E550">
            <v>359</v>
          </cell>
          <cell r="F550">
            <v>252</v>
          </cell>
          <cell r="G550">
            <v>0</v>
          </cell>
          <cell r="H550">
            <v>98</v>
          </cell>
        </row>
        <row r="551">
          <cell r="A551">
            <v>43944</v>
          </cell>
          <cell r="B551">
            <v>21</v>
          </cell>
          <cell r="C551">
            <v>261</v>
          </cell>
          <cell r="D551">
            <v>0</v>
          </cell>
          <cell r="E551">
            <v>239</v>
          </cell>
          <cell r="F551">
            <v>220</v>
          </cell>
          <cell r="G551">
            <v>0</v>
          </cell>
          <cell r="H551">
            <v>104</v>
          </cell>
        </row>
        <row r="552">
          <cell r="A552">
            <v>43943</v>
          </cell>
          <cell r="B552">
            <v>24</v>
          </cell>
          <cell r="C552">
            <v>263</v>
          </cell>
          <cell r="D552">
            <v>0</v>
          </cell>
          <cell r="E552">
            <v>304</v>
          </cell>
          <cell r="F552">
            <v>316</v>
          </cell>
          <cell r="G552">
            <v>0</v>
          </cell>
          <cell r="H552">
            <v>170</v>
          </cell>
        </row>
        <row r="553">
          <cell r="A553">
            <v>43942</v>
          </cell>
          <cell r="B553">
            <v>37</v>
          </cell>
          <cell r="C553">
            <v>237</v>
          </cell>
          <cell r="D553">
            <v>0</v>
          </cell>
          <cell r="E553">
            <v>383</v>
          </cell>
          <cell r="F553">
            <v>176</v>
          </cell>
          <cell r="G553">
            <v>0</v>
          </cell>
          <cell r="H553">
            <v>94</v>
          </cell>
        </row>
        <row r="554">
          <cell r="A554">
            <v>43941</v>
          </cell>
          <cell r="B554">
            <v>45</v>
          </cell>
          <cell r="C554">
            <v>275</v>
          </cell>
          <cell r="D554">
            <v>0</v>
          </cell>
          <cell r="E554">
            <v>275</v>
          </cell>
          <cell r="F554">
            <v>325</v>
          </cell>
          <cell r="G554">
            <v>0</v>
          </cell>
          <cell r="H554">
            <v>207</v>
          </cell>
        </row>
        <row r="555">
          <cell r="A555">
            <v>43940</v>
          </cell>
          <cell r="B555">
            <v>45</v>
          </cell>
          <cell r="C555">
            <v>348</v>
          </cell>
          <cell r="D555">
            <v>0</v>
          </cell>
          <cell r="E555">
            <v>260</v>
          </cell>
          <cell r="F555">
            <v>201</v>
          </cell>
          <cell r="G555">
            <v>0</v>
          </cell>
          <cell r="H555">
            <v>129</v>
          </cell>
        </row>
        <row r="556">
          <cell r="A556">
            <v>43939</v>
          </cell>
          <cell r="B556">
            <v>69</v>
          </cell>
          <cell r="C556">
            <v>348</v>
          </cell>
          <cell r="D556">
            <v>0</v>
          </cell>
          <cell r="E556">
            <v>350</v>
          </cell>
          <cell r="F556">
            <v>332</v>
          </cell>
          <cell r="G556">
            <v>0</v>
          </cell>
          <cell r="H556">
            <v>205</v>
          </cell>
        </row>
        <row r="557">
          <cell r="A557">
            <v>43938</v>
          </cell>
          <cell r="B557">
            <v>91</v>
          </cell>
          <cell r="C557">
            <v>406</v>
          </cell>
          <cell r="D557">
            <v>0</v>
          </cell>
          <cell r="E557">
            <v>358</v>
          </cell>
          <cell r="F557">
            <v>393</v>
          </cell>
          <cell r="G557">
            <v>0</v>
          </cell>
          <cell r="H557">
            <v>226</v>
          </cell>
        </row>
        <row r="558">
          <cell r="A558">
            <v>43937</v>
          </cell>
          <cell r="B558">
            <v>52</v>
          </cell>
          <cell r="C558">
            <v>303</v>
          </cell>
          <cell r="D558">
            <v>0</v>
          </cell>
          <cell r="E558">
            <v>248</v>
          </cell>
          <cell r="F558">
            <v>263</v>
          </cell>
          <cell r="G558">
            <v>0</v>
          </cell>
          <cell r="H558">
            <v>159</v>
          </cell>
        </row>
        <row r="559">
          <cell r="A559">
            <v>43936</v>
          </cell>
          <cell r="B559">
            <v>55</v>
          </cell>
          <cell r="C559">
            <v>258</v>
          </cell>
          <cell r="D559">
            <v>0</v>
          </cell>
          <cell r="E559">
            <v>247</v>
          </cell>
          <cell r="F559">
            <v>319</v>
          </cell>
          <cell r="G559">
            <v>0</v>
          </cell>
          <cell r="H559">
            <v>216</v>
          </cell>
        </row>
        <row r="560">
          <cell r="A560">
            <v>43935</v>
          </cell>
          <cell r="B560">
            <v>83</v>
          </cell>
          <cell r="C560">
            <v>300</v>
          </cell>
          <cell r="D560">
            <v>0</v>
          </cell>
          <cell r="E560">
            <v>289</v>
          </cell>
          <cell r="F560">
            <v>262</v>
          </cell>
          <cell r="G560">
            <v>0</v>
          </cell>
          <cell r="H560">
            <v>165</v>
          </cell>
        </row>
        <row r="561">
          <cell r="A561">
            <v>43934</v>
          </cell>
          <cell r="B561">
            <v>69</v>
          </cell>
          <cell r="C561">
            <v>285</v>
          </cell>
          <cell r="D561">
            <v>0</v>
          </cell>
          <cell r="E561">
            <v>245</v>
          </cell>
          <cell r="F561">
            <v>299</v>
          </cell>
          <cell r="G561">
            <v>0</v>
          </cell>
          <cell r="H561">
            <v>212</v>
          </cell>
        </row>
        <row r="562">
          <cell r="A562">
            <v>43933</v>
          </cell>
          <cell r="B562">
            <v>65</v>
          </cell>
          <cell r="C562">
            <v>313</v>
          </cell>
          <cell r="D562">
            <v>0</v>
          </cell>
          <cell r="E562">
            <v>275</v>
          </cell>
          <cell r="F562">
            <v>208</v>
          </cell>
          <cell r="G562">
            <v>0</v>
          </cell>
          <cell r="H562">
            <v>159</v>
          </cell>
        </row>
        <row r="563">
          <cell r="A563">
            <v>43932</v>
          </cell>
          <cell r="B563">
            <v>110</v>
          </cell>
          <cell r="C563">
            <v>359</v>
          </cell>
          <cell r="D563">
            <v>0</v>
          </cell>
          <cell r="E563">
            <v>339</v>
          </cell>
          <cell r="F563">
            <v>279</v>
          </cell>
          <cell r="G563">
            <v>0</v>
          </cell>
          <cell r="H563">
            <v>194</v>
          </cell>
        </row>
        <row r="564">
          <cell r="A564">
            <v>43931</v>
          </cell>
          <cell r="B564">
            <v>92</v>
          </cell>
          <cell r="C564">
            <v>342</v>
          </cell>
          <cell r="D564">
            <v>0</v>
          </cell>
          <cell r="E564">
            <v>462</v>
          </cell>
          <cell r="F564">
            <v>281</v>
          </cell>
          <cell r="G564">
            <v>0</v>
          </cell>
          <cell r="H564">
            <v>200</v>
          </cell>
        </row>
        <row r="565">
          <cell r="A565">
            <v>43930</v>
          </cell>
          <cell r="B565">
            <v>108</v>
          </cell>
          <cell r="C565">
            <v>414</v>
          </cell>
          <cell r="D565">
            <v>0</v>
          </cell>
          <cell r="E565">
            <v>313</v>
          </cell>
          <cell r="F565">
            <v>254</v>
          </cell>
          <cell r="G565">
            <v>0</v>
          </cell>
          <cell r="H565">
            <v>174</v>
          </cell>
        </row>
        <row r="566">
          <cell r="A566">
            <v>43929</v>
          </cell>
          <cell r="B566">
            <v>123</v>
          </cell>
          <cell r="C566">
            <v>318</v>
          </cell>
          <cell r="D566">
            <v>0</v>
          </cell>
          <cell r="E566">
            <v>333</v>
          </cell>
          <cell r="F566">
            <v>382</v>
          </cell>
          <cell r="G566">
            <v>0</v>
          </cell>
          <cell r="H566">
            <v>259</v>
          </cell>
        </row>
        <row r="567">
          <cell r="A567">
            <v>43928</v>
          </cell>
          <cell r="B567">
            <v>98</v>
          </cell>
          <cell r="C567">
            <v>373</v>
          </cell>
          <cell r="D567">
            <v>0</v>
          </cell>
          <cell r="E567">
            <v>265</v>
          </cell>
          <cell r="F567">
            <v>305</v>
          </cell>
          <cell r="G567">
            <v>0</v>
          </cell>
          <cell r="H567">
            <v>197</v>
          </cell>
        </row>
        <row r="568">
          <cell r="A568">
            <v>43927</v>
          </cell>
          <cell r="B568">
            <v>116</v>
          </cell>
          <cell r="C568">
            <v>413</v>
          </cell>
          <cell r="D568">
            <v>0</v>
          </cell>
          <cell r="E568">
            <v>356</v>
          </cell>
          <cell r="F568">
            <v>300</v>
          </cell>
          <cell r="G568">
            <v>0</v>
          </cell>
          <cell r="H568">
            <v>255</v>
          </cell>
        </row>
        <row r="569">
          <cell r="A569">
            <v>43926</v>
          </cell>
          <cell r="B569">
            <v>106</v>
          </cell>
          <cell r="C569">
            <v>419</v>
          </cell>
          <cell r="D569">
            <v>112</v>
          </cell>
          <cell r="E569">
            <v>379</v>
          </cell>
          <cell r="F569">
            <v>271</v>
          </cell>
          <cell r="G569">
            <v>0</v>
          </cell>
          <cell r="H569">
            <v>209</v>
          </cell>
        </row>
        <row r="570">
          <cell r="A570">
            <v>43925</v>
          </cell>
          <cell r="B570">
            <v>150</v>
          </cell>
          <cell r="C570">
            <v>409</v>
          </cell>
          <cell r="D570">
            <v>112</v>
          </cell>
          <cell r="E570">
            <v>337</v>
          </cell>
          <cell r="F570">
            <v>307</v>
          </cell>
          <cell r="G570">
            <v>0</v>
          </cell>
          <cell r="H570">
            <v>177</v>
          </cell>
        </row>
        <row r="571">
          <cell r="A571">
            <v>43924</v>
          </cell>
          <cell r="B571">
            <v>198</v>
          </cell>
          <cell r="C571">
            <v>453</v>
          </cell>
          <cell r="D571">
            <v>146</v>
          </cell>
          <cell r="E571">
            <v>379</v>
          </cell>
          <cell r="F571">
            <v>385</v>
          </cell>
          <cell r="G571">
            <v>0</v>
          </cell>
          <cell r="H571">
            <v>282</v>
          </cell>
        </row>
        <row r="572">
          <cell r="A572">
            <v>43923</v>
          </cell>
          <cell r="B572">
            <v>137</v>
          </cell>
          <cell r="C572">
            <v>403</v>
          </cell>
          <cell r="D572">
            <v>88</v>
          </cell>
          <cell r="E572">
            <v>386</v>
          </cell>
          <cell r="F572">
            <v>482</v>
          </cell>
          <cell r="G572">
            <v>0</v>
          </cell>
          <cell r="H572">
            <v>378</v>
          </cell>
        </row>
        <row r="573">
          <cell r="A573">
            <v>43922</v>
          </cell>
          <cell r="B573">
            <v>218</v>
          </cell>
          <cell r="C573">
            <v>430</v>
          </cell>
          <cell r="D573">
            <v>168</v>
          </cell>
          <cell r="E573">
            <v>414</v>
          </cell>
          <cell r="F573">
            <v>555</v>
          </cell>
          <cell r="G573">
            <v>0</v>
          </cell>
          <cell r="H573">
            <v>447</v>
          </cell>
        </row>
        <row r="574">
          <cell r="A574">
            <v>43921</v>
          </cell>
          <cell r="B574">
            <v>218</v>
          </cell>
          <cell r="C574">
            <v>529</v>
          </cell>
          <cell r="D574">
            <v>207</v>
          </cell>
          <cell r="E574">
            <v>470</v>
          </cell>
          <cell r="F574">
            <v>703</v>
          </cell>
          <cell r="G574">
            <v>0</v>
          </cell>
          <cell r="H574">
            <v>622</v>
          </cell>
        </row>
        <row r="575">
          <cell r="A575">
            <v>43920</v>
          </cell>
          <cell r="B575">
            <v>560</v>
          </cell>
          <cell r="C575">
            <v>1406</v>
          </cell>
          <cell r="D575">
            <v>214</v>
          </cell>
          <cell r="E575">
            <v>628</v>
          </cell>
          <cell r="F575">
            <v>1015</v>
          </cell>
          <cell r="G575">
            <v>0</v>
          </cell>
          <cell r="H575">
            <v>941</v>
          </cell>
        </row>
        <row r="576">
          <cell r="A576">
            <v>43919</v>
          </cell>
          <cell r="B576">
            <v>627</v>
          </cell>
          <cell r="C576">
            <v>1574</v>
          </cell>
          <cell r="D576">
            <v>277</v>
          </cell>
          <cell r="E576">
            <v>368</v>
          </cell>
          <cell r="F576">
            <v>1208</v>
          </cell>
          <cell r="G576">
            <v>0</v>
          </cell>
          <cell r="H576">
            <v>1108</v>
          </cell>
        </row>
        <row r="577">
          <cell r="A577">
            <v>43918</v>
          </cell>
          <cell r="B577">
            <v>633</v>
          </cell>
          <cell r="C577">
            <v>1839</v>
          </cell>
          <cell r="D577">
            <v>430</v>
          </cell>
          <cell r="E577">
            <v>592</v>
          </cell>
          <cell r="F577">
            <v>1728</v>
          </cell>
          <cell r="G577">
            <v>0</v>
          </cell>
          <cell r="H577">
            <v>1605</v>
          </cell>
        </row>
        <row r="578">
          <cell r="A578">
            <v>43917</v>
          </cell>
          <cell r="B578">
            <v>775</v>
          </cell>
          <cell r="C578">
            <v>1900</v>
          </cell>
          <cell r="D578">
            <v>523</v>
          </cell>
          <cell r="E578">
            <v>542</v>
          </cell>
          <cell r="F578">
            <v>2347</v>
          </cell>
          <cell r="G578">
            <v>0</v>
          </cell>
          <cell r="H578">
            <v>2280</v>
          </cell>
        </row>
        <row r="579">
          <cell r="A579">
            <v>43916</v>
          </cell>
          <cell r="B579">
            <v>648</v>
          </cell>
          <cell r="C579">
            <v>1502</v>
          </cell>
          <cell r="D579">
            <v>405</v>
          </cell>
          <cell r="E579">
            <v>578</v>
          </cell>
          <cell r="F579">
            <v>3198</v>
          </cell>
          <cell r="G579">
            <v>0</v>
          </cell>
          <cell r="H579">
            <v>2032</v>
          </cell>
        </row>
        <row r="580">
          <cell r="A580">
            <v>43915</v>
          </cell>
          <cell r="B580">
            <v>700</v>
          </cell>
          <cell r="C580">
            <v>1907</v>
          </cell>
          <cell r="D580">
            <v>418</v>
          </cell>
          <cell r="E580">
            <v>553</v>
          </cell>
          <cell r="F580">
            <v>3194</v>
          </cell>
          <cell r="G580">
            <v>0</v>
          </cell>
          <cell r="H580">
            <v>2056</v>
          </cell>
        </row>
        <row r="581">
          <cell r="A581">
            <v>43914</v>
          </cell>
          <cell r="B581">
            <v>940</v>
          </cell>
          <cell r="C581">
            <v>2370</v>
          </cell>
          <cell r="D581">
            <v>549</v>
          </cell>
          <cell r="E581">
            <v>644</v>
          </cell>
          <cell r="F581">
            <v>4435</v>
          </cell>
          <cell r="G581">
            <v>0</v>
          </cell>
          <cell r="H581">
            <v>2856</v>
          </cell>
        </row>
        <row r="582">
          <cell r="A582">
            <v>43913</v>
          </cell>
          <cell r="B582">
            <v>2423</v>
          </cell>
          <cell r="C582">
            <v>6078</v>
          </cell>
          <cell r="D582">
            <v>499</v>
          </cell>
          <cell r="E582">
            <v>904</v>
          </cell>
          <cell r="F582">
            <v>5908</v>
          </cell>
          <cell r="G582">
            <v>0</v>
          </cell>
          <cell r="H582">
            <v>3907</v>
          </cell>
        </row>
        <row r="583">
          <cell r="A583">
            <v>43912</v>
          </cell>
          <cell r="B583">
            <v>3357</v>
          </cell>
          <cell r="C583">
            <v>7302</v>
          </cell>
          <cell r="D583">
            <v>639</v>
          </cell>
          <cell r="E583">
            <v>1018</v>
          </cell>
          <cell r="F583">
            <v>6856</v>
          </cell>
          <cell r="G583">
            <v>0</v>
          </cell>
          <cell r="H583">
            <v>4467</v>
          </cell>
        </row>
        <row r="584">
          <cell r="A584">
            <v>43911</v>
          </cell>
          <cell r="B584">
            <v>4281</v>
          </cell>
          <cell r="C584">
            <v>9732</v>
          </cell>
          <cell r="D584">
            <v>940</v>
          </cell>
          <cell r="E584">
            <v>1355</v>
          </cell>
          <cell r="F584">
            <v>9684</v>
          </cell>
          <cell r="G584">
            <v>0</v>
          </cell>
          <cell r="H584">
            <v>6741</v>
          </cell>
        </row>
        <row r="585">
          <cell r="A585">
            <v>43910</v>
          </cell>
          <cell r="B585">
            <v>5228</v>
          </cell>
          <cell r="C585">
            <v>11118</v>
          </cell>
          <cell r="D585">
            <v>1059</v>
          </cell>
          <cell r="E585">
            <v>1668</v>
          </cell>
          <cell r="F585">
            <v>15244</v>
          </cell>
          <cell r="G585">
            <v>0</v>
          </cell>
          <cell r="H585">
            <v>12223</v>
          </cell>
        </row>
        <row r="586">
          <cell r="A586">
            <v>43909</v>
          </cell>
          <cell r="B586">
            <v>5262</v>
          </cell>
          <cell r="C586">
            <v>10897</v>
          </cell>
          <cell r="D586">
            <v>1004</v>
          </cell>
          <cell r="E586">
            <v>1850</v>
          </cell>
          <cell r="F586">
            <v>12466</v>
          </cell>
          <cell r="G586">
            <v>0</v>
          </cell>
          <cell r="H586">
            <v>12396</v>
          </cell>
        </row>
        <row r="587">
          <cell r="A587">
            <v>43908</v>
          </cell>
          <cell r="B587">
            <v>5220</v>
          </cell>
          <cell r="C587">
            <v>10159</v>
          </cell>
          <cell r="D587">
            <v>655</v>
          </cell>
          <cell r="E587">
            <v>1899</v>
          </cell>
          <cell r="F587">
            <v>12310</v>
          </cell>
          <cell r="G587">
            <v>0</v>
          </cell>
          <cell r="H587">
            <v>12299</v>
          </cell>
        </row>
        <row r="588">
          <cell r="A588">
            <v>43907</v>
          </cell>
          <cell r="B588">
            <v>5397</v>
          </cell>
          <cell r="C588">
            <v>10548</v>
          </cell>
          <cell r="D588">
            <v>667</v>
          </cell>
          <cell r="E588">
            <v>1932</v>
          </cell>
          <cell r="F588">
            <v>13174</v>
          </cell>
          <cell r="G588">
            <v>0</v>
          </cell>
          <cell r="H588">
            <v>13174</v>
          </cell>
        </row>
        <row r="589">
          <cell r="A589">
            <v>43906</v>
          </cell>
          <cell r="B589">
            <v>6948</v>
          </cell>
          <cell r="C589">
            <v>14391</v>
          </cell>
          <cell r="D589">
            <v>1323</v>
          </cell>
          <cell r="E589">
            <v>1864</v>
          </cell>
          <cell r="F589">
            <v>49251</v>
          </cell>
          <cell r="G589">
            <v>0</v>
          </cell>
          <cell r="H589">
            <v>14266</v>
          </cell>
        </row>
        <row r="590">
          <cell r="A590">
            <v>43905</v>
          </cell>
          <cell r="B590">
            <v>12355</v>
          </cell>
          <cell r="C590">
            <v>28364</v>
          </cell>
          <cell r="D590">
            <v>1649</v>
          </cell>
          <cell r="E590">
            <v>2882</v>
          </cell>
          <cell r="F590">
            <v>82074</v>
          </cell>
          <cell r="G590">
            <v>0</v>
          </cell>
          <cell r="H590">
            <v>21594</v>
          </cell>
        </row>
        <row r="591">
          <cell r="A591">
            <v>43904</v>
          </cell>
          <cell r="B591">
            <v>16797</v>
          </cell>
          <cell r="C591">
            <v>38909</v>
          </cell>
          <cell r="D591">
            <v>2451</v>
          </cell>
          <cell r="E591">
            <v>4064</v>
          </cell>
          <cell r="F591">
            <v>109938</v>
          </cell>
          <cell r="G591">
            <v>0</v>
          </cell>
          <cell r="H591">
            <v>27292</v>
          </cell>
        </row>
        <row r="592">
          <cell r="A592">
            <v>43903</v>
          </cell>
          <cell r="B592">
            <v>10354</v>
          </cell>
          <cell r="C592">
            <v>24235</v>
          </cell>
          <cell r="D592">
            <v>1821</v>
          </cell>
          <cell r="E592">
            <v>3013</v>
          </cell>
          <cell r="F592">
            <v>81415</v>
          </cell>
          <cell r="G592">
            <v>0</v>
          </cell>
          <cell r="H592">
            <v>20833</v>
          </cell>
        </row>
        <row r="593">
          <cell r="A593">
            <v>43902</v>
          </cell>
          <cell r="B593">
            <v>8591</v>
          </cell>
          <cell r="C593">
            <v>15636</v>
          </cell>
          <cell r="D593">
            <v>1260</v>
          </cell>
          <cell r="E593">
            <v>2514</v>
          </cell>
          <cell r="F593">
            <v>64213</v>
          </cell>
          <cell r="G593">
            <v>0</v>
          </cell>
          <cell r="H593">
            <v>16972</v>
          </cell>
        </row>
        <row r="594">
          <cell r="A594">
            <v>43901</v>
          </cell>
          <cell r="B594">
            <v>7981</v>
          </cell>
          <cell r="C594">
            <v>15302</v>
          </cell>
          <cell r="D594">
            <v>1378</v>
          </cell>
          <cell r="E594">
            <v>2529</v>
          </cell>
          <cell r="F594">
            <v>61289</v>
          </cell>
          <cell r="G594">
            <v>0</v>
          </cell>
          <cell r="H594">
            <v>16898</v>
          </cell>
        </row>
        <row r="595">
          <cell r="A595">
            <v>43900</v>
          </cell>
          <cell r="B595">
            <v>7800</v>
          </cell>
          <cell r="C595">
            <v>14717</v>
          </cell>
          <cell r="D595">
            <v>1525</v>
          </cell>
          <cell r="E595">
            <v>2451</v>
          </cell>
          <cell r="F595">
            <v>59589</v>
          </cell>
          <cell r="G595">
            <v>0</v>
          </cell>
          <cell r="H595">
            <v>16423</v>
          </cell>
        </row>
        <row r="596">
          <cell r="A596">
            <v>43899</v>
          </cell>
          <cell r="B596">
            <v>8036</v>
          </cell>
          <cell r="C596">
            <v>17532</v>
          </cell>
          <cell r="D596">
            <v>2259</v>
          </cell>
          <cell r="E596">
            <v>2437</v>
          </cell>
          <cell r="F596">
            <v>60506</v>
          </cell>
          <cell r="G596">
            <v>0</v>
          </cell>
          <cell r="H596">
            <v>16902</v>
          </cell>
        </row>
        <row r="597">
          <cell r="A597">
            <v>43898</v>
          </cell>
          <cell r="B597">
            <v>17294</v>
          </cell>
          <cell r="C597">
            <v>38288</v>
          </cell>
          <cell r="D597">
            <v>3201</v>
          </cell>
          <cell r="E597">
            <v>3557</v>
          </cell>
          <cell r="F597">
            <v>113240</v>
          </cell>
          <cell r="G597">
            <v>0</v>
          </cell>
          <cell r="H597">
            <v>29688</v>
          </cell>
        </row>
        <row r="598">
          <cell r="A598">
            <v>43897</v>
          </cell>
          <cell r="B598">
            <v>18733</v>
          </cell>
          <cell r="C598">
            <v>51467</v>
          </cell>
          <cell r="D598">
            <v>4327</v>
          </cell>
          <cell r="E598">
            <v>3599</v>
          </cell>
          <cell r="F598">
            <v>139892</v>
          </cell>
          <cell r="G598">
            <v>0</v>
          </cell>
          <cell r="H598">
            <v>35414</v>
          </cell>
        </row>
        <row r="599">
          <cell r="A599">
            <v>43896</v>
          </cell>
          <cell r="B599">
            <v>12017</v>
          </cell>
          <cell r="C599">
            <v>29650</v>
          </cell>
          <cell r="D599">
            <v>2861</v>
          </cell>
          <cell r="E599">
            <v>2983</v>
          </cell>
          <cell r="F599">
            <v>95304</v>
          </cell>
          <cell r="G599">
            <v>0</v>
          </cell>
          <cell r="H599">
            <v>25018</v>
          </cell>
        </row>
        <row r="600">
          <cell r="A600">
            <v>43895</v>
          </cell>
          <cell r="B600">
            <v>10010</v>
          </cell>
          <cell r="C600">
            <v>21011</v>
          </cell>
          <cell r="D600">
            <v>2287</v>
          </cell>
          <cell r="E600">
            <v>2636</v>
          </cell>
          <cell r="F600">
            <v>83926</v>
          </cell>
          <cell r="G600">
            <v>0</v>
          </cell>
          <cell r="H600">
            <v>21721</v>
          </cell>
        </row>
        <row r="601">
          <cell r="A601">
            <v>43894</v>
          </cell>
          <cell r="B601">
            <v>8463</v>
          </cell>
          <cell r="C601">
            <v>16405</v>
          </cell>
          <cell r="D601">
            <v>1735</v>
          </cell>
          <cell r="E601">
            <v>2169</v>
          </cell>
          <cell r="F601">
            <v>70726</v>
          </cell>
          <cell r="G601">
            <v>0</v>
          </cell>
          <cell r="H601">
            <v>19202</v>
          </cell>
        </row>
        <row r="602">
          <cell r="A602">
            <v>43893</v>
          </cell>
          <cell r="B602">
            <v>8057</v>
          </cell>
          <cell r="C602">
            <v>14527</v>
          </cell>
          <cell r="D602">
            <v>1379</v>
          </cell>
          <cell r="E602">
            <v>1791</v>
          </cell>
          <cell r="F602">
            <v>58739</v>
          </cell>
          <cell r="G602">
            <v>0</v>
          </cell>
          <cell r="H602">
            <v>17027</v>
          </cell>
        </row>
        <row r="603">
          <cell r="A603">
            <v>43892</v>
          </cell>
          <cell r="B603">
            <v>7643</v>
          </cell>
          <cell r="C603">
            <v>15197</v>
          </cell>
          <cell r="D603">
            <v>981</v>
          </cell>
          <cell r="E603">
            <v>1951</v>
          </cell>
          <cell r="F603">
            <v>58774</v>
          </cell>
          <cell r="G603">
            <v>0</v>
          </cell>
          <cell r="H603">
            <v>16830</v>
          </cell>
        </row>
        <row r="604">
          <cell r="A604">
            <v>43891</v>
          </cell>
          <cell r="B604">
            <v>17258</v>
          </cell>
          <cell r="C604">
            <v>40710</v>
          </cell>
          <cell r="D604">
            <v>1911</v>
          </cell>
          <cell r="E604">
            <v>3079</v>
          </cell>
          <cell r="F604">
            <v>117991</v>
          </cell>
          <cell r="G604">
            <v>0</v>
          </cell>
          <cell r="H604">
            <v>31140</v>
          </cell>
        </row>
        <row r="605">
          <cell r="A605">
            <v>43890</v>
          </cell>
          <cell r="B605">
            <v>20253</v>
          </cell>
          <cell r="C605">
            <v>56117</v>
          </cell>
          <cell r="D605">
            <v>2666</v>
          </cell>
          <cell r="E605">
            <v>4252</v>
          </cell>
          <cell r="F605">
            <v>149244</v>
          </cell>
          <cell r="G605">
            <v>0</v>
          </cell>
          <cell r="H605">
            <v>38059</v>
          </cell>
        </row>
        <row r="606">
          <cell r="A606">
            <v>43889</v>
          </cell>
          <cell r="B606">
            <v>11620</v>
          </cell>
          <cell r="C606">
            <v>30580</v>
          </cell>
          <cell r="D606">
            <v>1515</v>
          </cell>
          <cell r="E606">
            <v>3622</v>
          </cell>
          <cell r="F606">
            <v>104343</v>
          </cell>
          <cell r="G606">
            <v>0</v>
          </cell>
          <cell r="H606">
            <v>26662</v>
          </cell>
        </row>
        <row r="607">
          <cell r="A607">
            <v>43888</v>
          </cell>
          <cell r="B607">
            <v>8291</v>
          </cell>
          <cell r="C607">
            <v>19629</v>
          </cell>
          <cell r="D607">
            <v>1401</v>
          </cell>
          <cell r="E607">
            <v>2325</v>
          </cell>
          <cell r="F607">
            <v>71852</v>
          </cell>
          <cell r="G607">
            <v>0</v>
          </cell>
          <cell r="H607">
            <v>18964</v>
          </cell>
        </row>
        <row r="608">
          <cell r="A608">
            <v>43887</v>
          </cell>
          <cell r="B608">
            <v>8326</v>
          </cell>
          <cell r="C608">
            <v>16806</v>
          </cell>
          <cell r="D608">
            <v>1292</v>
          </cell>
          <cell r="E608">
            <v>2171</v>
          </cell>
          <cell r="F608">
            <v>61099</v>
          </cell>
          <cell r="G608">
            <v>0</v>
          </cell>
          <cell r="H608">
            <v>17477</v>
          </cell>
        </row>
        <row r="609">
          <cell r="A609">
            <v>43886</v>
          </cell>
          <cell r="B609">
            <v>7897</v>
          </cell>
          <cell r="C609">
            <v>15502</v>
          </cell>
          <cell r="D609">
            <v>1168</v>
          </cell>
          <cell r="E609">
            <v>1788</v>
          </cell>
          <cell r="F609">
            <v>54680</v>
          </cell>
          <cell r="G609">
            <v>0</v>
          </cell>
          <cell r="H609">
            <v>16356</v>
          </cell>
        </row>
        <row r="610">
          <cell r="A610">
            <v>43885</v>
          </cell>
          <cell r="B610">
            <v>7952</v>
          </cell>
          <cell r="C610">
            <v>15521</v>
          </cell>
          <cell r="D610">
            <v>1358</v>
          </cell>
          <cell r="E610">
            <v>2072</v>
          </cell>
          <cell r="F610">
            <v>52693</v>
          </cell>
          <cell r="G610">
            <v>0</v>
          </cell>
          <cell r="H610">
            <v>16644</v>
          </cell>
        </row>
        <row r="611">
          <cell r="A611">
            <v>43884</v>
          </cell>
          <cell r="B611">
            <v>17858</v>
          </cell>
          <cell r="C611">
            <v>41195</v>
          </cell>
          <cell r="D611">
            <v>2302</v>
          </cell>
          <cell r="E611">
            <v>2793</v>
          </cell>
          <cell r="F611">
            <v>107644</v>
          </cell>
          <cell r="G611">
            <v>0</v>
          </cell>
          <cell r="H611">
            <v>30929</v>
          </cell>
        </row>
        <row r="612">
          <cell r="A612">
            <v>43883</v>
          </cell>
          <cell r="B612">
            <v>20418</v>
          </cell>
          <cell r="C612">
            <v>55207</v>
          </cell>
          <cell r="D612">
            <v>2802</v>
          </cell>
          <cell r="E612">
            <v>3730</v>
          </cell>
          <cell r="F612">
            <v>132286</v>
          </cell>
          <cell r="G612">
            <v>0</v>
          </cell>
          <cell r="H612">
            <v>35870</v>
          </cell>
        </row>
        <row r="613">
          <cell r="A613">
            <v>43882</v>
          </cell>
          <cell r="B613">
            <v>12211</v>
          </cell>
          <cell r="C613">
            <v>30766</v>
          </cell>
          <cell r="D613">
            <v>1438</v>
          </cell>
          <cell r="E613">
            <v>2875</v>
          </cell>
          <cell r="F613">
            <v>87036</v>
          </cell>
          <cell r="G613">
            <v>0</v>
          </cell>
          <cell r="H613">
            <v>24214</v>
          </cell>
        </row>
        <row r="614">
          <cell r="A614">
            <v>43881</v>
          </cell>
          <cell r="B614">
            <v>9363</v>
          </cell>
          <cell r="C614">
            <v>23190</v>
          </cell>
          <cell r="D614">
            <v>1087</v>
          </cell>
          <cell r="E614">
            <v>2555</v>
          </cell>
          <cell r="F614">
            <v>66418</v>
          </cell>
          <cell r="G614">
            <v>0</v>
          </cell>
          <cell r="H614">
            <v>19311</v>
          </cell>
        </row>
        <row r="615">
          <cell r="A615">
            <v>43880</v>
          </cell>
          <cell r="B615">
            <v>8820</v>
          </cell>
          <cell r="C615">
            <v>20009</v>
          </cell>
          <cell r="D615">
            <v>1104</v>
          </cell>
          <cell r="E615">
            <v>1965</v>
          </cell>
          <cell r="F615">
            <v>58078</v>
          </cell>
          <cell r="G615">
            <v>0</v>
          </cell>
          <cell r="H615">
            <v>17376</v>
          </cell>
        </row>
        <row r="616">
          <cell r="A616">
            <v>43879</v>
          </cell>
          <cell r="B616">
            <v>8616</v>
          </cell>
          <cell r="C616">
            <v>20651</v>
          </cell>
          <cell r="D616">
            <v>998</v>
          </cell>
          <cell r="E616">
            <v>1828</v>
          </cell>
          <cell r="F616">
            <v>53180</v>
          </cell>
          <cell r="G616">
            <v>0</v>
          </cell>
          <cell r="H616">
            <v>17966</v>
          </cell>
        </row>
        <row r="617">
          <cell r="A617">
            <v>43878</v>
          </cell>
          <cell r="B617">
            <v>8886</v>
          </cell>
          <cell r="C617">
            <v>22376</v>
          </cell>
          <cell r="D617">
            <v>1017</v>
          </cell>
          <cell r="E617">
            <v>2085</v>
          </cell>
          <cell r="F617">
            <v>38516</v>
          </cell>
          <cell r="G617">
            <v>0</v>
          </cell>
          <cell r="H617">
            <v>17239</v>
          </cell>
        </row>
        <row r="618">
          <cell r="A618">
            <v>43877</v>
          </cell>
          <cell r="B618">
            <v>20596</v>
          </cell>
          <cell r="C618">
            <v>53492</v>
          </cell>
          <cell r="D618">
            <v>2036</v>
          </cell>
          <cell r="E618">
            <v>3179</v>
          </cell>
          <cell r="F618">
            <v>81349</v>
          </cell>
          <cell r="G618">
            <v>0</v>
          </cell>
          <cell r="H618">
            <v>33342</v>
          </cell>
        </row>
        <row r="619">
          <cell r="A619">
            <v>43876</v>
          </cell>
          <cell r="B619">
            <v>21242</v>
          </cell>
          <cell r="C619">
            <v>67183</v>
          </cell>
          <cell r="D619">
            <v>2629</v>
          </cell>
          <cell r="E619">
            <v>4166</v>
          </cell>
          <cell r="F619">
            <v>94349</v>
          </cell>
          <cell r="G619">
            <v>0</v>
          </cell>
          <cell r="H619">
            <v>35175</v>
          </cell>
        </row>
        <row r="620">
          <cell r="A620">
            <v>43875</v>
          </cell>
          <cell r="B620">
            <v>13565</v>
          </cell>
          <cell r="C620">
            <v>34534</v>
          </cell>
          <cell r="D620">
            <v>1642</v>
          </cell>
          <cell r="E620">
            <v>7989</v>
          </cell>
          <cell r="F620">
            <v>65431</v>
          </cell>
          <cell r="G620">
            <v>0</v>
          </cell>
          <cell r="H620">
            <v>24132</v>
          </cell>
        </row>
        <row r="621">
          <cell r="A621">
            <v>43874</v>
          </cell>
          <cell r="B621">
            <v>7929</v>
          </cell>
          <cell r="C621">
            <v>20608</v>
          </cell>
          <cell r="D621">
            <v>1041</v>
          </cell>
          <cell r="E621">
            <v>2530</v>
          </cell>
          <cell r="F621">
            <v>42735</v>
          </cell>
          <cell r="G621">
            <v>0</v>
          </cell>
          <cell r="H621">
            <v>15988</v>
          </cell>
        </row>
        <row r="622">
          <cell r="A622">
            <v>43873</v>
          </cell>
          <cell r="B622">
            <v>6872</v>
          </cell>
          <cell r="C622">
            <v>17808</v>
          </cell>
          <cell r="D622">
            <v>839</v>
          </cell>
          <cell r="E622">
            <v>2130</v>
          </cell>
          <cell r="F622">
            <v>37048</v>
          </cell>
          <cell r="G622">
            <v>0</v>
          </cell>
          <cell r="H622">
            <v>13919</v>
          </cell>
        </row>
        <row r="623">
          <cell r="A623">
            <v>43872</v>
          </cell>
          <cell r="B623">
            <v>6586</v>
          </cell>
          <cell r="C623">
            <v>15163</v>
          </cell>
          <cell r="D623">
            <v>985</v>
          </cell>
          <cell r="E623">
            <v>1968</v>
          </cell>
          <cell r="F623">
            <v>29377</v>
          </cell>
          <cell r="G623">
            <v>0</v>
          </cell>
          <cell r="H623">
            <v>13020</v>
          </cell>
        </row>
        <row r="624">
          <cell r="A624">
            <v>43871</v>
          </cell>
          <cell r="B624">
            <v>4572</v>
          </cell>
          <cell r="C624">
            <v>10115</v>
          </cell>
          <cell r="D624">
            <v>1175</v>
          </cell>
          <cell r="E624">
            <v>2007</v>
          </cell>
          <cell r="F624">
            <v>19537</v>
          </cell>
          <cell r="G624">
            <v>0</v>
          </cell>
          <cell r="H624">
            <v>12754</v>
          </cell>
        </row>
        <row r="625">
          <cell r="A625">
            <v>43870</v>
          </cell>
          <cell r="B625">
            <v>10096</v>
          </cell>
          <cell r="C625">
            <v>27335</v>
          </cell>
          <cell r="D625">
            <v>2164</v>
          </cell>
          <cell r="E625">
            <v>3118</v>
          </cell>
          <cell r="F625">
            <v>40626</v>
          </cell>
          <cell r="G625">
            <v>0</v>
          </cell>
          <cell r="H625">
            <v>23770</v>
          </cell>
        </row>
        <row r="626">
          <cell r="A626">
            <v>43869</v>
          </cell>
          <cell r="B626">
            <v>11454</v>
          </cell>
          <cell r="C626">
            <v>32088</v>
          </cell>
          <cell r="D626">
            <v>2606</v>
          </cell>
          <cell r="E626">
            <v>4014</v>
          </cell>
          <cell r="F626">
            <v>43138</v>
          </cell>
          <cell r="G626">
            <v>0</v>
          </cell>
          <cell r="H626">
            <v>24083</v>
          </cell>
        </row>
        <row r="627">
          <cell r="A627">
            <v>43868</v>
          </cell>
          <cell r="B627">
            <v>6708</v>
          </cell>
          <cell r="C627">
            <v>16819</v>
          </cell>
          <cell r="D627">
            <v>1980</v>
          </cell>
          <cell r="E627">
            <v>2855</v>
          </cell>
          <cell r="F627">
            <v>28357</v>
          </cell>
          <cell r="G627">
            <v>0</v>
          </cell>
          <cell r="H627">
            <v>16145</v>
          </cell>
        </row>
        <row r="628">
          <cell r="A628">
            <v>43867</v>
          </cell>
          <cell r="B628">
            <v>4789</v>
          </cell>
          <cell r="C628">
            <v>10921</v>
          </cell>
          <cell r="D628">
            <v>1276</v>
          </cell>
          <cell r="E628">
            <v>2347</v>
          </cell>
          <cell r="F628">
            <v>21006</v>
          </cell>
          <cell r="G628">
            <v>0</v>
          </cell>
          <cell r="H628">
            <v>12176</v>
          </cell>
        </row>
        <row r="629">
          <cell r="A629">
            <v>43866</v>
          </cell>
          <cell r="B629">
            <v>4630</v>
          </cell>
          <cell r="C629">
            <v>9932</v>
          </cell>
          <cell r="D629">
            <v>1043</v>
          </cell>
          <cell r="E629">
            <v>1921</v>
          </cell>
          <cell r="F629">
            <v>19454</v>
          </cell>
          <cell r="G629">
            <v>0</v>
          </cell>
          <cell r="H629">
            <v>11523</v>
          </cell>
        </row>
        <row r="630">
          <cell r="A630">
            <v>43865</v>
          </cell>
          <cell r="B630">
            <v>4044</v>
          </cell>
          <cell r="C630">
            <v>9256</v>
          </cell>
          <cell r="D630">
            <v>1144</v>
          </cell>
          <cell r="E630">
            <v>2042</v>
          </cell>
          <cell r="F630">
            <v>15406</v>
          </cell>
          <cell r="G630">
            <v>0</v>
          </cell>
          <cell r="H630">
            <v>9999</v>
          </cell>
        </row>
        <row r="631">
          <cell r="A631">
            <v>43864</v>
          </cell>
          <cell r="B631">
            <v>4935</v>
          </cell>
          <cell r="C631">
            <v>10385</v>
          </cell>
          <cell r="D631">
            <v>1119</v>
          </cell>
          <cell r="E631">
            <v>2025</v>
          </cell>
          <cell r="F631">
            <v>17319</v>
          </cell>
          <cell r="G631">
            <v>0</v>
          </cell>
          <cell r="H631">
            <v>11050</v>
          </cell>
        </row>
        <row r="632">
          <cell r="A632">
            <v>43863</v>
          </cell>
          <cell r="B632">
            <v>10614</v>
          </cell>
          <cell r="C632">
            <v>24875</v>
          </cell>
          <cell r="D632">
            <v>2251</v>
          </cell>
          <cell r="E632">
            <v>3209</v>
          </cell>
          <cell r="F632">
            <v>36578</v>
          </cell>
          <cell r="G632">
            <v>0</v>
          </cell>
          <cell r="H632">
            <v>21912</v>
          </cell>
        </row>
        <row r="633">
          <cell r="A633">
            <v>43862</v>
          </cell>
          <cell r="B633">
            <v>12584</v>
          </cell>
          <cell r="C633">
            <v>33619</v>
          </cell>
          <cell r="D633">
            <v>3483</v>
          </cell>
          <cell r="E633">
            <v>4028</v>
          </cell>
          <cell r="F633">
            <v>41479</v>
          </cell>
          <cell r="G633">
            <v>0</v>
          </cell>
          <cell r="H633">
            <v>24502</v>
          </cell>
        </row>
        <row r="634">
          <cell r="A634">
            <v>43861</v>
          </cell>
          <cell r="B634">
            <v>7922</v>
          </cell>
          <cell r="C634">
            <v>19329</v>
          </cell>
          <cell r="D634">
            <v>2590</v>
          </cell>
          <cell r="E634">
            <v>3408</v>
          </cell>
          <cell r="F634">
            <v>29094</v>
          </cell>
          <cell r="G634">
            <v>0</v>
          </cell>
          <cell r="H634">
            <v>17629</v>
          </cell>
        </row>
        <row r="635">
          <cell r="A635">
            <v>43860</v>
          </cell>
          <cell r="B635">
            <v>5526</v>
          </cell>
          <cell r="C635">
            <v>11008</v>
          </cell>
          <cell r="D635">
            <v>1815</v>
          </cell>
          <cell r="E635">
            <v>2421</v>
          </cell>
          <cell r="F635">
            <v>19781</v>
          </cell>
          <cell r="G635">
            <v>0</v>
          </cell>
          <cell r="H635">
            <v>12955</v>
          </cell>
        </row>
        <row r="636">
          <cell r="A636">
            <v>43859</v>
          </cell>
          <cell r="B636">
            <v>5562</v>
          </cell>
          <cell r="C636">
            <v>10681</v>
          </cell>
          <cell r="D636">
            <v>2189</v>
          </cell>
          <cell r="E636">
            <v>2189</v>
          </cell>
          <cell r="F636">
            <v>18811</v>
          </cell>
          <cell r="G636">
            <v>0</v>
          </cell>
          <cell r="H636">
            <v>12637</v>
          </cell>
        </row>
        <row r="637">
          <cell r="A637">
            <v>43858</v>
          </cell>
          <cell r="B637">
            <v>5039</v>
          </cell>
          <cell r="C637">
            <v>9647</v>
          </cell>
          <cell r="D637">
            <v>1875</v>
          </cell>
          <cell r="E637">
            <v>2255</v>
          </cell>
          <cell r="F637">
            <v>14800</v>
          </cell>
          <cell r="G637">
            <v>0</v>
          </cell>
          <cell r="H637">
            <v>12451</v>
          </cell>
        </row>
        <row r="638">
          <cell r="A638">
            <v>43857</v>
          </cell>
          <cell r="B638">
            <v>5998</v>
          </cell>
          <cell r="C638">
            <v>10661</v>
          </cell>
          <cell r="D638">
            <v>1946</v>
          </cell>
          <cell r="E638">
            <v>1920</v>
          </cell>
          <cell r="F638">
            <v>18882</v>
          </cell>
          <cell r="G638">
            <v>0</v>
          </cell>
          <cell r="H638">
            <v>12111</v>
          </cell>
        </row>
        <row r="639">
          <cell r="A639">
            <v>43856</v>
          </cell>
          <cell r="B639">
            <v>12170</v>
          </cell>
          <cell r="C639">
            <v>26692</v>
          </cell>
          <cell r="D639">
            <v>3618</v>
          </cell>
          <cell r="E639">
            <v>3544</v>
          </cell>
          <cell r="F639">
            <v>35625</v>
          </cell>
          <cell r="G639">
            <v>0</v>
          </cell>
          <cell r="H639">
            <v>21824</v>
          </cell>
        </row>
        <row r="640">
          <cell r="A640">
            <v>43855</v>
          </cell>
          <cell r="B640">
            <v>13290</v>
          </cell>
          <cell r="C640">
            <v>32985</v>
          </cell>
          <cell r="D640">
            <v>4650</v>
          </cell>
          <cell r="E640">
            <v>4066</v>
          </cell>
          <cell r="F640">
            <v>38103</v>
          </cell>
          <cell r="G640">
            <v>0</v>
          </cell>
          <cell r="H640">
            <v>23029</v>
          </cell>
        </row>
        <row r="641">
          <cell r="A641">
            <v>43854</v>
          </cell>
          <cell r="B641">
            <v>8191</v>
          </cell>
          <cell r="C641">
            <v>18747</v>
          </cell>
          <cell r="D641">
            <v>3450</v>
          </cell>
          <cell r="E641">
            <v>3113</v>
          </cell>
          <cell r="F641">
            <v>24940</v>
          </cell>
          <cell r="G641">
            <v>0</v>
          </cell>
          <cell r="H641">
            <v>15407</v>
          </cell>
        </row>
        <row r="642">
          <cell r="A642">
            <v>43853</v>
          </cell>
          <cell r="B642">
            <v>6309</v>
          </cell>
          <cell r="C642">
            <v>11629</v>
          </cell>
          <cell r="D642">
            <v>2302</v>
          </cell>
          <cell r="E642">
            <v>2395</v>
          </cell>
          <cell r="F642">
            <v>17374</v>
          </cell>
          <cell r="G642">
            <v>0</v>
          </cell>
          <cell r="H642">
            <v>10567</v>
          </cell>
        </row>
        <row r="643">
          <cell r="A643">
            <v>43852</v>
          </cell>
          <cell r="B643">
            <v>6172</v>
          </cell>
          <cell r="C643">
            <v>11009</v>
          </cell>
          <cell r="D643">
            <v>2398</v>
          </cell>
          <cell r="E643">
            <v>2609</v>
          </cell>
          <cell r="F643">
            <v>15255</v>
          </cell>
          <cell r="G643">
            <v>0</v>
          </cell>
          <cell r="H643">
            <v>9175</v>
          </cell>
        </row>
        <row r="644">
          <cell r="A644">
            <v>43851</v>
          </cell>
          <cell r="B644">
            <v>5743</v>
          </cell>
          <cell r="C644">
            <v>10299</v>
          </cell>
          <cell r="D644">
            <v>2291</v>
          </cell>
          <cell r="E644">
            <v>2230</v>
          </cell>
          <cell r="F644">
            <v>10034</v>
          </cell>
          <cell r="G644">
            <v>0</v>
          </cell>
          <cell r="H644">
            <v>8000</v>
          </cell>
        </row>
        <row r="645">
          <cell r="A645">
            <v>43850</v>
          </cell>
          <cell r="B645">
            <v>5452</v>
          </cell>
          <cell r="C645">
            <v>10692</v>
          </cell>
          <cell r="D645">
            <v>2130</v>
          </cell>
          <cell r="E645">
            <v>1827</v>
          </cell>
          <cell r="F645">
            <v>10949</v>
          </cell>
          <cell r="G645">
            <v>0</v>
          </cell>
          <cell r="H645">
            <v>5755</v>
          </cell>
        </row>
        <row r="646">
          <cell r="A646">
            <v>43849</v>
          </cell>
          <cell r="B646">
            <v>12599</v>
          </cell>
          <cell r="C646">
            <v>25395</v>
          </cell>
          <cell r="D646">
            <v>3680</v>
          </cell>
          <cell r="E646">
            <v>3697</v>
          </cell>
          <cell r="F646">
            <v>20250</v>
          </cell>
          <cell r="G646">
            <v>0</v>
          </cell>
          <cell r="H646">
            <v>9490</v>
          </cell>
        </row>
        <row r="647">
          <cell r="A647">
            <v>43848</v>
          </cell>
          <cell r="B647">
            <v>15592</v>
          </cell>
          <cell r="C647">
            <v>34434</v>
          </cell>
          <cell r="D647">
            <v>5431</v>
          </cell>
          <cell r="E647">
            <v>4786</v>
          </cell>
          <cell r="F647">
            <v>22924</v>
          </cell>
          <cell r="G647">
            <v>0</v>
          </cell>
          <cell r="H647">
            <v>9670</v>
          </cell>
        </row>
        <row r="648">
          <cell r="A648">
            <v>43847</v>
          </cell>
          <cell r="B648">
            <v>10288</v>
          </cell>
          <cell r="C648">
            <v>19849</v>
          </cell>
          <cell r="D648">
            <v>3571</v>
          </cell>
          <cell r="E648">
            <v>4089</v>
          </cell>
          <cell r="F648">
            <v>15216</v>
          </cell>
          <cell r="G648">
            <v>0</v>
          </cell>
          <cell r="H648">
            <v>6556</v>
          </cell>
        </row>
        <row r="649">
          <cell r="A649">
            <v>43846</v>
          </cell>
          <cell r="B649">
            <v>7557</v>
          </cell>
          <cell r="C649">
            <v>13367</v>
          </cell>
          <cell r="D649">
            <v>2678</v>
          </cell>
          <cell r="E649">
            <v>2775</v>
          </cell>
          <cell r="F649">
            <v>11165</v>
          </cell>
          <cell r="G649">
            <v>0</v>
          </cell>
          <cell r="H649">
            <v>4655</v>
          </cell>
        </row>
        <row r="650">
          <cell r="A650">
            <v>43845</v>
          </cell>
          <cell r="B650">
            <v>7024</v>
          </cell>
          <cell r="C650">
            <v>11480</v>
          </cell>
          <cell r="D650">
            <v>3683</v>
          </cell>
          <cell r="E650">
            <v>2892</v>
          </cell>
          <cell r="F650">
            <v>9045</v>
          </cell>
          <cell r="G650">
            <v>0</v>
          </cell>
          <cell r="H650">
            <v>3363</v>
          </cell>
        </row>
        <row r="651">
          <cell r="A651">
            <v>43844</v>
          </cell>
          <cell r="B651">
            <v>7853</v>
          </cell>
          <cell r="C651">
            <v>12125</v>
          </cell>
          <cell r="D651">
            <v>4118</v>
          </cell>
          <cell r="E651">
            <v>3170</v>
          </cell>
          <cell r="F651">
            <v>6537</v>
          </cell>
          <cell r="G651">
            <v>0</v>
          </cell>
          <cell r="H651">
            <v>3039</v>
          </cell>
        </row>
        <row r="652">
          <cell r="A652">
            <v>43843</v>
          </cell>
          <cell r="B652">
            <v>8397</v>
          </cell>
          <cell r="C652">
            <v>12414</v>
          </cell>
          <cell r="D652">
            <v>3757</v>
          </cell>
          <cell r="E652">
            <v>3170</v>
          </cell>
          <cell r="F652">
            <v>6189</v>
          </cell>
          <cell r="G652">
            <v>0</v>
          </cell>
          <cell r="H652">
            <v>1890</v>
          </cell>
        </row>
        <row r="653">
          <cell r="A653">
            <v>43842</v>
          </cell>
          <cell r="B653">
            <v>16229</v>
          </cell>
          <cell r="C653">
            <v>26078</v>
          </cell>
          <cell r="D653">
            <v>5029</v>
          </cell>
          <cell r="E653">
            <v>4616</v>
          </cell>
          <cell r="F653">
            <v>10697</v>
          </cell>
          <cell r="G653">
            <v>0</v>
          </cell>
          <cell r="H653">
            <v>2790</v>
          </cell>
        </row>
        <row r="654">
          <cell r="A654">
            <v>43841</v>
          </cell>
          <cell r="B654">
            <v>20314</v>
          </cell>
          <cell r="C654">
            <v>35475</v>
          </cell>
          <cell r="D654">
            <v>6436</v>
          </cell>
          <cell r="E654">
            <v>5147</v>
          </cell>
          <cell r="F654">
            <v>13739</v>
          </cell>
          <cell r="G654">
            <v>0</v>
          </cell>
          <cell r="H654">
            <v>3961</v>
          </cell>
        </row>
        <row r="655">
          <cell r="A655">
            <v>43840</v>
          </cell>
          <cell r="B655">
            <v>12881</v>
          </cell>
          <cell r="C655">
            <v>20225</v>
          </cell>
          <cell r="D655">
            <v>4578</v>
          </cell>
          <cell r="E655">
            <v>4310</v>
          </cell>
          <cell r="F655">
            <v>9334</v>
          </cell>
          <cell r="G655">
            <v>0</v>
          </cell>
          <cell r="H655">
            <v>3269</v>
          </cell>
        </row>
        <row r="656">
          <cell r="A656">
            <v>43839</v>
          </cell>
          <cell r="B656">
            <v>9872</v>
          </cell>
          <cell r="C656">
            <v>14617</v>
          </cell>
          <cell r="D656">
            <v>3886</v>
          </cell>
          <cell r="E656">
            <v>3275</v>
          </cell>
          <cell r="F656">
            <v>7534</v>
          </cell>
          <cell r="G656">
            <v>0</v>
          </cell>
          <cell r="H656">
            <v>2837</v>
          </cell>
        </row>
        <row r="657">
          <cell r="A657">
            <v>43838</v>
          </cell>
          <cell r="B657">
            <v>9086</v>
          </cell>
          <cell r="C657">
            <v>14673</v>
          </cell>
          <cell r="D657">
            <v>3564</v>
          </cell>
          <cell r="E657">
            <v>2917</v>
          </cell>
          <cell r="F657">
            <v>7325</v>
          </cell>
          <cell r="G657">
            <v>0</v>
          </cell>
          <cell r="H657">
            <v>3136</v>
          </cell>
        </row>
        <row r="658">
          <cell r="A658">
            <v>43837</v>
          </cell>
          <cell r="B658">
            <v>13535</v>
          </cell>
          <cell r="C658">
            <v>21070</v>
          </cell>
          <cell r="D658">
            <v>3226</v>
          </cell>
          <cell r="E658">
            <v>2806</v>
          </cell>
          <cell r="F658">
            <v>7372</v>
          </cell>
          <cell r="G658">
            <v>0</v>
          </cell>
          <cell r="H658">
            <v>3302</v>
          </cell>
        </row>
        <row r="659">
          <cell r="A659">
            <v>43836</v>
          </cell>
          <cell r="B659">
            <v>16258</v>
          </cell>
          <cell r="C659">
            <v>26123</v>
          </cell>
          <cell r="D659">
            <v>3731</v>
          </cell>
          <cell r="E659">
            <v>2766</v>
          </cell>
          <cell r="F659">
            <v>21493</v>
          </cell>
          <cell r="G659">
            <v>0</v>
          </cell>
          <cell r="H659">
            <v>3431</v>
          </cell>
        </row>
        <row r="660">
          <cell r="A660">
            <v>43835</v>
          </cell>
          <cell r="B660">
            <v>25611</v>
          </cell>
          <cell r="C660">
            <v>50681</v>
          </cell>
          <cell r="D660">
            <v>5159</v>
          </cell>
          <cell r="E660">
            <v>3548</v>
          </cell>
          <cell r="F660">
            <v>33245</v>
          </cell>
          <cell r="G660">
            <v>0</v>
          </cell>
          <cell r="H660">
            <v>4857</v>
          </cell>
        </row>
        <row r="661">
          <cell r="A661">
            <v>43834</v>
          </cell>
          <cell r="B661">
            <v>28850</v>
          </cell>
          <cell r="C661">
            <v>61297</v>
          </cell>
          <cell r="D661">
            <v>5611</v>
          </cell>
          <cell r="E661">
            <v>3451</v>
          </cell>
          <cell r="F661">
            <v>36288</v>
          </cell>
          <cell r="G661">
            <v>0</v>
          </cell>
          <cell r="H661">
            <v>6023</v>
          </cell>
        </row>
        <row r="662">
          <cell r="A662">
            <v>43833</v>
          </cell>
          <cell r="B662">
            <v>19986</v>
          </cell>
          <cell r="C662">
            <v>42570</v>
          </cell>
          <cell r="D662">
            <v>4904</v>
          </cell>
          <cell r="E662">
            <v>2646</v>
          </cell>
          <cell r="F662">
            <v>28964</v>
          </cell>
          <cell r="G662">
            <v>0</v>
          </cell>
          <cell r="H662">
            <v>4850</v>
          </cell>
        </row>
        <row r="663">
          <cell r="A663">
            <v>43832</v>
          </cell>
          <cell r="B663">
            <v>17564</v>
          </cell>
          <cell r="C663">
            <v>34762</v>
          </cell>
          <cell r="D663">
            <v>4317</v>
          </cell>
          <cell r="E663">
            <v>2239</v>
          </cell>
          <cell r="F663">
            <v>23150</v>
          </cell>
          <cell r="G663">
            <v>0</v>
          </cell>
          <cell r="H663">
            <v>3922</v>
          </cell>
        </row>
        <row r="664">
          <cell r="A664">
            <v>43831</v>
          </cell>
          <cell r="B664">
            <v>42580</v>
          </cell>
          <cell r="C664">
            <v>83049</v>
          </cell>
          <cell r="D664">
            <v>6190</v>
          </cell>
          <cell r="E664">
            <v>4384</v>
          </cell>
          <cell r="F664">
            <v>7119</v>
          </cell>
          <cell r="G664">
            <v>0</v>
          </cell>
          <cell r="H664">
            <v>7119</v>
          </cell>
        </row>
        <row r="665">
          <cell r="A665">
            <v>43830</v>
          </cell>
          <cell r="B665">
            <v>33747</v>
          </cell>
          <cell r="C665">
            <v>93607</v>
          </cell>
          <cell r="D665">
            <v>8700</v>
          </cell>
          <cell r="E665">
            <v>4848</v>
          </cell>
          <cell r="F665">
            <v>7104</v>
          </cell>
          <cell r="G665">
            <v>0</v>
          </cell>
          <cell r="H665">
            <v>7104</v>
          </cell>
        </row>
        <row r="666">
          <cell r="A666">
            <v>43829</v>
          </cell>
          <cell r="B666">
            <v>13162</v>
          </cell>
          <cell r="C666">
            <v>23883</v>
          </cell>
          <cell r="D666">
            <v>5318</v>
          </cell>
          <cell r="E666">
            <v>2934</v>
          </cell>
          <cell r="F666">
            <v>16661</v>
          </cell>
          <cell r="G666">
            <v>0</v>
          </cell>
          <cell r="H666">
            <v>3277</v>
          </cell>
        </row>
        <row r="667">
          <cell r="A667">
            <v>43828</v>
          </cell>
          <cell r="B667">
            <v>15884</v>
          </cell>
          <cell r="C667">
            <v>30389</v>
          </cell>
          <cell r="D667">
            <v>7175</v>
          </cell>
          <cell r="E667">
            <v>3733</v>
          </cell>
          <cell r="F667">
            <v>23450</v>
          </cell>
          <cell r="G667">
            <v>0</v>
          </cell>
          <cell r="H667">
            <v>4378</v>
          </cell>
        </row>
        <row r="668">
          <cell r="A668">
            <v>43827</v>
          </cell>
          <cell r="B668">
            <v>16540</v>
          </cell>
          <cell r="C668">
            <v>30705</v>
          </cell>
          <cell r="D668">
            <v>7651</v>
          </cell>
          <cell r="E668">
            <v>3284</v>
          </cell>
          <cell r="F668">
            <v>25045</v>
          </cell>
          <cell r="G668">
            <v>0</v>
          </cell>
          <cell r="H668">
            <v>4906</v>
          </cell>
        </row>
        <row r="669">
          <cell r="A669">
            <v>43826</v>
          </cell>
          <cell r="B669">
            <v>14709</v>
          </cell>
          <cell r="C669">
            <v>25668</v>
          </cell>
          <cell r="D669">
            <v>7006</v>
          </cell>
          <cell r="E669">
            <v>3044</v>
          </cell>
          <cell r="F669">
            <v>18950</v>
          </cell>
          <cell r="G669">
            <v>0</v>
          </cell>
          <cell r="H669">
            <v>7144</v>
          </cell>
        </row>
        <row r="670">
          <cell r="A670">
            <v>43825</v>
          </cell>
          <cell r="B670">
            <v>15242</v>
          </cell>
          <cell r="C670">
            <v>31141</v>
          </cell>
          <cell r="D670">
            <v>7902</v>
          </cell>
          <cell r="E670">
            <v>2904</v>
          </cell>
          <cell r="F670">
            <v>9412</v>
          </cell>
          <cell r="G670">
            <v>0</v>
          </cell>
          <cell r="H670">
            <v>9412</v>
          </cell>
        </row>
        <row r="671">
          <cell r="A671">
            <v>43824</v>
          </cell>
          <cell r="B671">
            <v>16381</v>
          </cell>
          <cell r="C671">
            <v>44653</v>
          </cell>
          <cell r="D671">
            <v>9474</v>
          </cell>
          <cell r="E671">
            <v>2761</v>
          </cell>
          <cell r="F671">
            <v>12380</v>
          </cell>
          <cell r="G671">
            <v>0</v>
          </cell>
          <cell r="H671">
            <v>12380</v>
          </cell>
        </row>
        <row r="672">
          <cell r="A672">
            <v>43823</v>
          </cell>
          <cell r="B672">
            <v>19097</v>
          </cell>
          <cell r="C672">
            <v>33073</v>
          </cell>
          <cell r="D672">
            <v>6742</v>
          </cell>
          <cell r="E672">
            <v>3142</v>
          </cell>
          <cell r="F672">
            <v>14736</v>
          </cell>
          <cell r="G672">
            <v>0</v>
          </cell>
          <cell r="H672">
            <v>14736</v>
          </cell>
        </row>
        <row r="673">
          <cell r="A673">
            <v>43822</v>
          </cell>
          <cell r="B673">
            <v>19326</v>
          </cell>
          <cell r="C673">
            <v>41806</v>
          </cell>
          <cell r="D673">
            <v>3809</v>
          </cell>
          <cell r="E673">
            <v>2456</v>
          </cell>
          <cell r="F673">
            <v>74363</v>
          </cell>
          <cell r="G673">
            <v>0</v>
          </cell>
          <cell r="H673">
            <v>14946</v>
          </cell>
        </row>
        <row r="674">
          <cell r="A674">
            <v>43821</v>
          </cell>
          <cell r="B674">
            <v>31357</v>
          </cell>
          <cell r="C674">
            <v>67921</v>
          </cell>
          <cell r="D674">
            <v>5749</v>
          </cell>
          <cell r="E674">
            <v>3615</v>
          </cell>
          <cell r="F674">
            <v>115501</v>
          </cell>
          <cell r="G674">
            <v>0</v>
          </cell>
          <cell r="H674">
            <v>26317</v>
          </cell>
        </row>
        <row r="675">
          <cell r="A675">
            <v>43820</v>
          </cell>
          <cell r="B675">
            <v>39105</v>
          </cell>
          <cell r="C675">
            <v>86370</v>
          </cell>
          <cell r="D675">
            <v>6398</v>
          </cell>
          <cell r="E675">
            <v>4005</v>
          </cell>
          <cell r="F675">
            <v>164699</v>
          </cell>
          <cell r="G675">
            <v>0</v>
          </cell>
          <cell r="H675">
            <v>52027</v>
          </cell>
        </row>
        <row r="676">
          <cell r="A676">
            <v>43819</v>
          </cell>
          <cell r="B676">
            <v>34609</v>
          </cell>
          <cell r="C676">
            <v>71275</v>
          </cell>
          <cell r="D676">
            <v>5186</v>
          </cell>
          <cell r="E676">
            <v>3713</v>
          </cell>
          <cell r="F676">
            <v>142361</v>
          </cell>
          <cell r="G676">
            <v>0</v>
          </cell>
          <cell r="H676">
            <v>46911</v>
          </cell>
        </row>
        <row r="677">
          <cell r="A677">
            <v>43818</v>
          </cell>
          <cell r="B677">
            <v>25463</v>
          </cell>
          <cell r="C677">
            <v>47543</v>
          </cell>
          <cell r="D677">
            <v>3870</v>
          </cell>
          <cell r="E677">
            <v>3389</v>
          </cell>
          <cell r="F677">
            <v>103566</v>
          </cell>
          <cell r="G677">
            <v>0</v>
          </cell>
          <cell r="H677">
            <v>34662</v>
          </cell>
        </row>
        <row r="678">
          <cell r="A678">
            <v>43817</v>
          </cell>
          <cell r="B678">
            <v>25231</v>
          </cell>
          <cell r="C678">
            <v>40037</v>
          </cell>
          <cell r="D678">
            <v>2980</v>
          </cell>
          <cell r="E678">
            <v>2710</v>
          </cell>
          <cell r="F678">
            <v>89016</v>
          </cell>
          <cell r="G678">
            <v>0</v>
          </cell>
          <cell r="H678">
            <v>30986</v>
          </cell>
        </row>
        <row r="679">
          <cell r="A679">
            <v>43816</v>
          </cell>
          <cell r="B679">
            <v>23701</v>
          </cell>
          <cell r="C679">
            <v>31672</v>
          </cell>
          <cell r="D679">
            <v>2872</v>
          </cell>
          <cell r="E679">
            <v>2272</v>
          </cell>
          <cell r="F679">
            <v>72453</v>
          </cell>
          <cell r="G679">
            <v>0</v>
          </cell>
          <cell r="H679">
            <v>27133</v>
          </cell>
        </row>
        <row r="680">
          <cell r="A680">
            <v>43815</v>
          </cell>
          <cell r="B680">
            <v>19546</v>
          </cell>
          <cell r="C680">
            <v>27210</v>
          </cell>
          <cell r="D680">
            <v>2510</v>
          </cell>
          <cell r="E680">
            <v>2117</v>
          </cell>
          <cell r="F680">
            <v>80461</v>
          </cell>
          <cell r="G680">
            <v>0</v>
          </cell>
          <cell r="H680">
            <v>30002</v>
          </cell>
        </row>
        <row r="681">
          <cell r="A681">
            <v>43814</v>
          </cell>
          <cell r="B681">
            <v>40351</v>
          </cell>
          <cell r="C681">
            <v>71763</v>
          </cell>
          <cell r="D681">
            <v>4405</v>
          </cell>
          <cell r="E681">
            <v>3221</v>
          </cell>
          <cell r="F681">
            <v>154185</v>
          </cell>
          <cell r="G681">
            <v>0</v>
          </cell>
          <cell r="H681">
            <v>55939</v>
          </cell>
        </row>
        <row r="682">
          <cell r="A682">
            <v>43813</v>
          </cell>
          <cell r="B682">
            <v>45118</v>
          </cell>
          <cell r="C682">
            <v>92919</v>
          </cell>
          <cell r="D682">
            <v>5365</v>
          </cell>
          <cell r="E682">
            <v>4133</v>
          </cell>
          <cell r="F682">
            <v>185688</v>
          </cell>
          <cell r="G682">
            <v>0</v>
          </cell>
          <cell r="H682">
            <v>64040</v>
          </cell>
        </row>
        <row r="683">
          <cell r="A683">
            <v>43812</v>
          </cell>
          <cell r="B683">
            <v>29148</v>
          </cell>
          <cell r="C683">
            <v>58842</v>
          </cell>
          <cell r="D683">
            <v>4559</v>
          </cell>
          <cell r="E683">
            <v>3126</v>
          </cell>
          <cell r="F683">
            <v>136119</v>
          </cell>
          <cell r="G683">
            <v>0</v>
          </cell>
          <cell r="H683">
            <v>45528</v>
          </cell>
        </row>
        <row r="684">
          <cell r="A684">
            <v>43811</v>
          </cell>
          <cell r="B684">
            <v>21361</v>
          </cell>
          <cell r="C684">
            <v>40696</v>
          </cell>
          <cell r="D684">
            <v>3837</v>
          </cell>
          <cell r="E684">
            <v>3230</v>
          </cell>
          <cell r="F684">
            <v>109111</v>
          </cell>
          <cell r="G684">
            <v>0</v>
          </cell>
          <cell r="H684">
            <v>35778</v>
          </cell>
        </row>
        <row r="685">
          <cell r="A685">
            <v>43810</v>
          </cell>
          <cell r="B685">
            <v>17065</v>
          </cell>
          <cell r="C685">
            <v>29234</v>
          </cell>
          <cell r="D685">
            <v>2732</v>
          </cell>
          <cell r="E685">
            <v>2199</v>
          </cell>
          <cell r="F685">
            <v>85942</v>
          </cell>
          <cell r="G685">
            <v>0</v>
          </cell>
          <cell r="H685">
            <v>29603</v>
          </cell>
        </row>
        <row r="686">
          <cell r="A686">
            <v>43809</v>
          </cell>
          <cell r="B686">
            <v>16338</v>
          </cell>
          <cell r="C686">
            <v>26253</v>
          </cell>
          <cell r="D686">
            <v>2423</v>
          </cell>
          <cell r="E686">
            <v>2211</v>
          </cell>
          <cell r="F686">
            <v>72455</v>
          </cell>
          <cell r="G686">
            <v>0</v>
          </cell>
          <cell r="H686">
            <v>25747</v>
          </cell>
        </row>
        <row r="687">
          <cell r="A687">
            <v>43808</v>
          </cell>
          <cell r="B687">
            <v>14406</v>
          </cell>
          <cell r="C687">
            <v>15400</v>
          </cell>
          <cell r="D687">
            <v>2553</v>
          </cell>
          <cell r="E687">
            <v>1988</v>
          </cell>
          <cell r="F687">
            <v>59554</v>
          </cell>
          <cell r="G687">
            <v>0</v>
          </cell>
          <cell r="H687">
            <v>19910</v>
          </cell>
        </row>
        <row r="688">
          <cell r="A688">
            <v>43807</v>
          </cell>
          <cell r="B688">
            <v>30055</v>
          </cell>
          <cell r="C688">
            <v>38082</v>
          </cell>
          <cell r="D688">
            <v>4179</v>
          </cell>
          <cell r="E688">
            <v>3140</v>
          </cell>
          <cell r="F688">
            <v>117425</v>
          </cell>
          <cell r="G688">
            <v>0</v>
          </cell>
          <cell r="H688">
            <v>37604</v>
          </cell>
        </row>
        <row r="689">
          <cell r="A689">
            <v>43806</v>
          </cell>
          <cell r="B689">
            <v>33059</v>
          </cell>
          <cell r="C689">
            <v>45793</v>
          </cell>
          <cell r="D689">
            <v>5605</v>
          </cell>
          <cell r="E689">
            <v>4033</v>
          </cell>
          <cell r="F689">
            <v>136781</v>
          </cell>
          <cell r="G689">
            <v>0</v>
          </cell>
          <cell r="H689">
            <v>43689</v>
          </cell>
        </row>
        <row r="690">
          <cell r="A690">
            <v>43805</v>
          </cell>
          <cell r="B690">
            <v>21053</v>
          </cell>
          <cell r="C690">
            <v>30880</v>
          </cell>
          <cell r="D690">
            <v>3842</v>
          </cell>
          <cell r="E690">
            <v>3186</v>
          </cell>
          <cell r="F690">
            <v>99297</v>
          </cell>
          <cell r="G690">
            <v>0</v>
          </cell>
          <cell r="H690">
            <v>34341</v>
          </cell>
        </row>
        <row r="691">
          <cell r="A691">
            <v>43804</v>
          </cell>
          <cell r="B691">
            <v>15190</v>
          </cell>
          <cell r="C691">
            <v>19437</v>
          </cell>
          <cell r="D691">
            <v>2004</v>
          </cell>
          <cell r="E691">
            <v>2676</v>
          </cell>
          <cell r="F691">
            <v>68853</v>
          </cell>
          <cell r="G691">
            <v>0</v>
          </cell>
          <cell r="H691">
            <v>26119</v>
          </cell>
        </row>
        <row r="692">
          <cell r="A692">
            <v>43803</v>
          </cell>
          <cell r="B692">
            <v>13007</v>
          </cell>
          <cell r="C692">
            <v>16861</v>
          </cell>
          <cell r="D692">
            <v>1171</v>
          </cell>
          <cell r="E692">
            <v>2224</v>
          </cell>
          <cell r="F692">
            <v>61778</v>
          </cell>
          <cell r="G692">
            <v>0</v>
          </cell>
          <cell r="H692">
            <v>24685</v>
          </cell>
        </row>
        <row r="693">
          <cell r="A693">
            <v>43802</v>
          </cell>
          <cell r="B693">
            <v>10758</v>
          </cell>
          <cell r="C693">
            <v>14203</v>
          </cell>
          <cell r="D693">
            <v>863</v>
          </cell>
          <cell r="E693">
            <v>2556</v>
          </cell>
          <cell r="F693">
            <v>52164</v>
          </cell>
          <cell r="G693">
            <v>0</v>
          </cell>
          <cell r="H693">
            <v>22855</v>
          </cell>
        </row>
        <row r="694">
          <cell r="A694">
            <v>43801</v>
          </cell>
          <cell r="B694">
            <v>7675</v>
          </cell>
          <cell r="C694">
            <v>11021</v>
          </cell>
          <cell r="D694">
            <v>864</v>
          </cell>
          <cell r="E694">
            <v>2165</v>
          </cell>
          <cell r="F694">
            <v>29842</v>
          </cell>
          <cell r="G694">
            <v>0</v>
          </cell>
          <cell r="H694">
            <v>23761</v>
          </cell>
        </row>
        <row r="695">
          <cell r="A695">
            <v>43800</v>
          </cell>
          <cell r="B695">
            <v>17546</v>
          </cell>
          <cell r="C695">
            <v>25446</v>
          </cell>
          <cell r="D695">
            <v>3126</v>
          </cell>
          <cell r="E695">
            <v>3339</v>
          </cell>
          <cell r="F695">
            <v>54805</v>
          </cell>
          <cell r="G695">
            <v>0</v>
          </cell>
          <cell r="H695">
            <v>41003</v>
          </cell>
        </row>
        <row r="696">
          <cell r="A696">
            <v>43799</v>
          </cell>
          <cell r="B696">
            <v>20184</v>
          </cell>
          <cell r="C696">
            <v>31588</v>
          </cell>
          <cell r="D696">
            <v>4265</v>
          </cell>
          <cell r="E696">
            <v>4603</v>
          </cell>
          <cell r="F696">
            <v>63263</v>
          </cell>
          <cell r="G696">
            <v>0</v>
          </cell>
          <cell r="H696">
            <v>46641</v>
          </cell>
        </row>
        <row r="697">
          <cell r="A697">
            <v>43798</v>
          </cell>
          <cell r="B697">
            <v>13437</v>
          </cell>
          <cell r="C697">
            <v>20419</v>
          </cell>
          <cell r="D697">
            <v>2766</v>
          </cell>
          <cell r="E697">
            <v>3824</v>
          </cell>
          <cell r="F697">
            <v>43121</v>
          </cell>
          <cell r="G697">
            <v>0</v>
          </cell>
          <cell r="H697">
            <v>32034</v>
          </cell>
        </row>
        <row r="698">
          <cell r="A698">
            <v>43797</v>
          </cell>
          <cell r="B698">
            <v>9459</v>
          </cell>
          <cell r="C698">
            <v>12857</v>
          </cell>
          <cell r="D698">
            <v>2062</v>
          </cell>
          <cell r="E698">
            <v>2701</v>
          </cell>
          <cell r="F698">
            <v>31439</v>
          </cell>
          <cell r="G698">
            <v>0</v>
          </cell>
          <cell r="H698">
            <v>24151</v>
          </cell>
        </row>
        <row r="699">
          <cell r="A699">
            <v>43796</v>
          </cell>
          <cell r="B699">
            <v>8433</v>
          </cell>
          <cell r="C699">
            <v>11370</v>
          </cell>
          <cell r="D699">
            <v>1884</v>
          </cell>
          <cell r="E699">
            <v>2377</v>
          </cell>
          <cell r="F699">
            <v>27839</v>
          </cell>
          <cell r="G699">
            <v>0</v>
          </cell>
          <cell r="H699">
            <v>21596</v>
          </cell>
        </row>
        <row r="700">
          <cell r="A700">
            <v>43795</v>
          </cell>
          <cell r="B700">
            <v>7750</v>
          </cell>
          <cell r="C700">
            <v>10781</v>
          </cell>
          <cell r="D700">
            <v>1767</v>
          </cell>
          <cell r="E700">
            <v>2230</v>
          </cell>
          <cell r="F700">
            <v>26265</v>
          </cell>
          <cell r="G700">
            <v>0</v>
          </cell>
          <cell r="H700">
            <v>20759</v>
          </cell>
        </row>
        <row r="701">
          <cell r="A701">
            <v>43794</v>
          </cell>
          <cell r="B701">
            <v>7528</v>
          </cell>
          <cell r="C701">
            <v>10212</v>
          </cell>
          <cell r="D701">
            <v>1490</v>
          </cell>
          <cell r="E701">
            <v>1877</v>
          </cell>
          <cell r="F701">
            <v>22807</v>
          </cell>
          <cell r="G701">
            <v>0</v>
          </cell>
          <cell r="H701">
            <v>16602</v>
          </cell>
        </row>
        <row r="702">
          <cell r="A702">
            <v>43793</v>
          </cell>
          <cell r="B702">
            <v>13854</v>
          </cell>
          <cell r="C702">
            <v>19578</v>
          </cell>
          <cell r="D702">
            <v>2380</v>
          </cell>
          <cell r="E702">
            <v>3410</v>
          </cell>
          <cell r="F702">
            <v>39105</v>
          </cell>
          <cell r="G702">
            <v>0</v>
          </cell>
          <cell r="H702">
            <v>26570</v>
          </cell>
        </row>
        <row r="703">
          <cell r="A703">
            <v>43792</v>
          </cell>
          <cell r="B703">
            <v>16974</v>
          </cell>
          <cell r="C703">
            <v>25603</v>
          </cell>
          <cell r="D703">
            <v>3409</v>
          </cell>
          <cell r="E703">
            <v>3848</v>
          </cell>
          <cell r="F703">
            <v>45112</v>
          </cell>
          <cell r="G703">
            <v>0</v>
          </cell>
          <cell r="H703">
            <v>29531</v>
          </cell>
        </row>
        <row r="704">
          <cell r="A704">
            <v>43791</v>
          </cell>
          <cell r="B704">
            <v>11689</v>
          </cell>
          <cell r="C704">
            <v>15071</v>
          </cell>
          <cell r="D704">
            <v>2149</v>
          </cell>
          <cell r="E704">
            <v>3229</v>
          </cell>
          <cell r="F704">
            <v>30571</v>
          </cell>
          <cell r="G704">
            <v>0</v>
          </cell>
          <cell r="H704">
            <v>20666</v>
          </cell>
        </row>
        <row r="705">
          <cell r="A705">
            <v>43790</v>
          </cell>
          <cell r="B705">
            <v>8413</v>
          </cell>
          <cell r="C705">
            <v>9489</v>
          </cell>
          <cell r="D705">
            <v>1533</v>
          </cell>
          <cell r="E705">
            <v>2198</v>
          </cell>
          <cell r="F705">
            <v>22264</v>
          </cell>
          <cell r="G705">
            <v>0</v>
          </cell>
          <cell r="H705">
            <v>15215</v>
          </cell>
        </row>
        <row r="706">
          <cell r="A706">
            <v>43789</v>
          </cell>
          <cell r="B706">
            <v>7679</v>
          </cell>
          <cell r="C706">
            <v>8605</v>
          </cell>
          <cell r="D706">
            <v>1387</v>
          </cell>
          <cell r="E706">
            <v>1933</v>
          </cell>
          <cell r="F706">
            <v>20989</v>
          </cell>
          <cell r="G706">
            <v>0</v>
          </cell>
          <cell r="H706">
            <v>14904</v>
          </cell>
        </row>
        <row r="707">
          <cell r="A707">
            <v>43788</v>
          </cell>
          <cell r="B707">
            <v>7013</v>
          </cell>
          <cell r="C707">
            <v>7935</v>
          </cell>
          <cell r="D707">
            <v>1415</v>
          </cell>
          <cell r="E707">
            <v>1803</v>
          </cell>
          <cell r="F707">
            <v>18921</v>
          </cell>
          <cell r="G707">
            <v>0</v>
          </cell>
          <cell r="H707">
            <v>13946</v>
          </cell>
        </row>
        <row r="708">
          <cell r="A708">
            <v>43787</v>
          </cell>
          <cell r="B708">
            <v>6572</v>
          </cell>
          <cell r="C708">
            <v>7780</v>
          </cell>
          <cell r="D708">
            <v>1427</v>
          </cell>
          <cell r="E708">
            <v>1836</v>
          </cell>
          <cell r="F708">
            <v>20112</v>
          </cell>
          <cell r="G708">
            <v>0</v>
          </cell>
          <cell r="H708">
            <v>14203</v>
          </cell>
        </row>
        <row r="709">
          <cell r="A709">
            <v>43786</v>
          </cell>
          <cell r="B709">
            <v>15766</v>
          </cell>
          <cell r="C709">
            <v>20362</v>
          </cell>
          <cell r="D709">
            <v>2292</v>
          </cell>
          <cell r="E709">
            <v>3160</v>
          </cell>
          <cell r="F709">
            <v>38822</v>
          </cell>
          <cell r="G709">
            <v>0</v>
          </cell>
          <cell r="H709">
            <v>26196</v>
          </cell>
        </row>
        <row r="710">
          <cell r="A710">
            <v>43785</v>
          </cell>
          <cell r="B710">
            <v>17994</v>
          </cell>
          <cell r="C710">
            <v>25362</v>
          </cell>
          <cell r="D710">
            <v>3046</v>
          </cell>
          <cell r="E710">
            <v>3599</v>
          </cell>
          <cell r="F710">
            <v>43819</v>
          </cell>
          <cell r="G710">
            <v>0</v>
          </cell>
          <cell r="H710">
            <v>28831</v>
          </cell>
        </row>
        <row r="711">
          <cell r="A711">
            <v>43784</v>
          </cell>
          <cell r="B711">
            <v>12995</v>
          </cell>
          <cell r="C711">
            <v>16061</v>
          </cell>
          <cell r="D711">
            <v>2351</v>
          </cell>
          <cell r="E711">
            <v>3101</v>
          </cell>
          <cell r="F711">
            <v>33530</v>
          </cell>
          <cell r="G711">
            <v>0</v>
          </cell>
          <cell r="H711">
            <v>21349</v>
          </cell>
        </row>
        <row r="712">
          <cell r="A712">
            <v>43783</v>
          </cell>
          <cell r="B712">
            <v>9111</v>
          </cell>
          <cell r="C712">
            <v>10455</v>
          </cell>
          <cell r="D712">
            <v>1650</v>
          </cell>
          <cell r="E712">
            <v>2771</v>
          </cell>
          <cell r="F712">
            <v>29403</v>
          </cell>
          <cell r="G712">
            <v>0</v>
          </cell>
          <cell r="H712">
            <v>17033</v>
          </cell>
        </row>
        <row r="713">
          <cell r="A713">
            <v>43782</v>
          </cell>
          <cell r="B713">
            <v>8825</v>
          </cell>
          <cell r="C713">
            <v>9973</v>
          </cell>
          <cell r="D713">
            <v>1630</v>
          </cell>
          <cell r="E713">
            <v>2881</v>
          </cell>
          <cell r="F713">
            <v>29784</v>
          </cell>
          <cell r="G713">
            <v>0</v>
          </cell>
          <cell r="H713">
            <v>17496</v>
          </cell>
        </row>
        <row r="714">
          <cell r="A714">
            <v>43781</v>
          </cell>
          <cell r="B714">
            <v>9081</v>
          </cell>
          <cell r="C714">
            <v>8150</v>
          </cell>
          <cell r="D714">
            <v>1435</v>
          </cell>
          <cell r="E714">
            <v>2393</v>
          </cell>
          <cell r="F714">
            <v>25793</v>
          </cell>
          <cell r="G714">
            <v>0</v>
          </cell>
          <cell r="H714">
            <v>16275</v>
          </cell>
        </row>
        <row r="715">
          <cell r="A715">
            <v>43780</v>
          </cell>
          <cell r="B715">
            <v>7926</v>
          </cell>
          <cell r="C715">
            <v>9003</v>
          </cell>
          <cell r="D715">
            <v>1611</v>
          </cell>
          <cell r="E715">
            <v>2439</v>
          </cell>
          <cell r="F715">
            <v>27597</v>
          </cell>
          <cell r="G715">
            <v>0</v>
          </cell>
          <cell r="H715">
            <v>16990</v>
          </cell>
        </row>
        <row r="716">
          <cell r="A716">
            <v>43779</v>
          </cell>
          <cell r="B716">
            <v>14845</v>
          </cell>
          <cell r="C716">
            <v>21836</v>
          </cell>
          <cell r="D716">
            <v>2981</v>
          </cell>
          <cell r="E716">
            <v>3581</v>
          </cell>
          <cell r="F716">
            <v>51239</v>
          </cell>
          <cell r="G716">
            <v>0</v>
          </cell>
          <cell r="H716">
            <v>30714</v>
          </cell>
        </row>
        <row r="717">
          <cell r="A717">
            <v>43778</v>
          </cell>
          <cell r="B717">
            <v>19216</v>
          </cell>
          <cell r="C717">
            <v>31261</v>
          </cell>
          <cell r="D717">
            <v>4966</v>
          </cell>
          <cell r="E717">
            <v>4424</v>
          </cell>
          <cell r="F717">
            <v>63782</v>
          </cell>
          <cell r="G717">
            <v>0</v>
          </cell>
          <cell r="H717">
            <v>37207</v>
          </cell>
        </row>
        <row r="718">
          <cell r="A718">
            <v>43777</v>
          </cell>
          <cell r="B718">
            <v>12531</v>
          </cell>
          <cell r="C718">
            <v>17656</v>
          </cell>
          <cell r="D718">
            <v>2825</v>
          </cell>
          <cell r="E718">
            <v>3863</v>
          </cell>
          <cell r="F718">
            <v>44963</v>
          </cell>
          <cell r="G718">
            <v>0</v>
          </cell>
          <cell r="H718">
            <v>25668</v>
          </cell>
        </row>
        <row r="719">
          <cell r="A719">
            <v>43776</v>
          </cell>
          <cell r="B719">
            <v>9893</v>
          </cell>
          <cell r="C719">
            <v>11576</v>
          </cell>
          <cell r="D719">
            <v>2358</v>
          </cell>
          <cell r="E719">
            <v>2812</v>
          </cell>
          <cell r="F719">
            <v>33823</v>
          </cell>
          <cell r="G719">
            <v>0</v>
          </cell>
          <cell r="H719">
            <v>19215</v>
          </cell>
        </row>
        <row r="720">
          <cell r="A720">
            <v>43775</v>
          </cell>
          <cell r="B720">
            <v>9456</v>
          </cell>
          <cell r="C720">
            <v>10920</v>
          </cell>
          <cell r="D720">
            <v>2345</v>
          </cell>
          <cell r="E720">
            <v>2595</v>
          </cell>
          <cell r="F720">
            <v>32112</v>
          </cell>
          <cell r="G720">
            <v>0</v>
          </cell>
          <cell r="H720">
            <v>18842</v>
          </cell>
        </row>
        <row r="721">
          <cell r="A721">
            <v>43774</v>
          </cell>
          <cell r="B721">
            <v>11187</v>
          </cell>
          <cell r="C721">
            <v>13828</v>
          </cell>
          <cell r="D721">
            <v>2202</v>
          </cell>
          <cell r="E721">
            <v>2161</v>
          </cell>
          <cell r="F721">
            <v>31619</v>
          </cell>
          <cell r="G721">
            <v>0</v>
          </cell>
          <cell r="H721">
            <v>19158</v>
          </cell>
        </row>
        <row r="722">
          <cell r="A722">
            <v>43773</v>
          </cell>
          <cell r="B722">
            <v>12446</v>
          </cell>
          <cell r="C722">
            <v>18278</v>
          </cell>
          <cell r="D722">
            <v>1788</v>
          </cell>
          <cell r="E722">
            <v>2429</v>
          </cell>
          <cell r="F722">
            <v>33513</v>
          </cell>
          <cell r="G722">
            <v>0</v>
          </cell>
          <cell r="H722">
            <v>18413</v>
          </cell>
        </row>
        <row r="723">
          <cell r="A723">
            <v>43772</v>
          </cell>
          <cell r="B723">
            <v>28495</v>
          </cell>
          <cell r="C723">
            <v>47595</v>
          </cell>
          <cell r="D723">
            <v>4033</v>
          </cell>
          <cell r="E723">
            <v>3765</v>
          </cell>
          <cell r="F723">
            <v>69482</v>
          </cell>
          <cell r="G723">
            <v>0</v>
          </cell>
          <cell r="H723">
            <v>36467</v>
          </cell>
        </row>
        <row r="724">
          <cell r="A724">
            <v>43771</v>
          </cell>
          <cell r="B724">
            <v>32508</v>
          </cell>
          <cell r="C724">
            <v>69619</v>
          </cell>
          <cell r="D724">
            <v>6653</v>
          </cell>
          <cell r="E724">
            <v>4719</v>
          </cell>
          <cell r="F724">
            <v>90750</v>
          </cell>
          <cell r="G724">
            <v>0</v>
          </cell>
          <cell r="H724">
            <v>46412</v>
          </cell>
        </row>
        <row r="725">
          <cell r="A725">
            <v>43770</v>
          </cell>
          <cell r="B725">
            <v>21222</v>
          </cell>
          <cell r="C725">
            <v>42453</v>
          </cell>
          <cell r="D725">
            <v>4509</v>
          </cell>
          <cell r="E725">
            <v>4198</v>
          </cell>
          <cell r="F725">
            <v>66499</v>
          </cell>
          <cell r="G725">
            <v>0</v>
          </cell>
          <cell r="H725">
            <v>32643</v>
          </cell>
        </row>
        <row r="726">
          <cell r="A726">
            <v>43769</v>
          </cell>
          <cell r="B726">
            <v>14558</v>
          </cell>
          <cell r="C726">
            <v>25507</v>
          </cell>
          <cell r="D726">
            <v>3377</v>
          </cell>
          <cell r="E726">
            <v>3181</v>
          </cell>
          <cell r="F726">
            <v>46718</v>
          </cell>
          <cell r="G726">
            <v>0</v>
          </cell>
          <cell r="H726">
            <v>22335</v>
          </cell>
        </row>
        <row r="727">
          <cell r="A727">
            <v>43768</v>
          </cell>
          <cell r="B727">
            <v>11072</v>
          </cell>
          <cell r="C727">
            <v>20084</v>
          </cell>
          <cell r="D727">
            <v>3035</v>
          </cell>
          <cell r="E727">
            <v>2743</v>
          </cell>
          <cell r="F727">
            <v>39552</v>
          </cell>
          <cell r="G727">
            <v>0</v>
          </cell>
          <cell r="H727">
            <v>19849</v>
          </cell>
        </row>
        <row r="728">
          <cell r="A728">
            <v>43767</v>
          </cell>
          <cell r="B728">
            <v>11170</v>
          </cell>
          <cell r="C728">
            <v>17284</v>
          </cell>
          <cell r="D728">
            <v>2535</v>
          </cell>
          <cell r="E728">
            <v>2425</v>
          </cell>
          <cell r="F728">
            <v>35523</v>
          </cell>
          <cell r="G728">
            <v>0</v>
          </cell>
          <cell r="H728">
            <v>18678</v>
          </cell>
        </row>
        <row r="729">
          <cell r="A729">
            <v>43766</v>
          </cell>
          <cell r="B729">
            <v>7534</v>
          </cell>
          <cell r="C729">
            <v>11968</v>
          </cell>
          <cell r="D729">
            <v>2666</v>
          </cell>
          <cell r="E729">
            <v>2548</v>
          </cell>
          <cell r="F729">
            <v>34309</v>
          </cell>
          <cell r="G729">
            <v>0</v>
          </cell>
          <cell r="H729">
            <v>17908</v>
          </cell>
        </row>
        <row r="730">
          <cell r="A730">
            <v>43765</v>
          </cell>
          <cell r="B730">
            <v>10025</v>
          </cell>
          <cell r="C730">
            <v>13882</v>
          </cell>
          <cell r="D730">
            <v>6325</v>
          </cell>
          <cell r="E730">
            <v>4225</v>
          </cell>
          <cell r="F730">
            <v>70391</v>
          </cell>
          <cell r="G730">
            <v>0</v>
          </cell>
          <cell r="H730">
            <v>34623</v>
          </cell>
        </row>
        <row r="731">
          <cell r="A731">
            <v>43764</v>
          </cell>
          <cell r="B731">
            <v>12576</v>
          </cell>
          <cell r="C731">
            <v>19136</v>
          </cell>
          <cell r="D731">
            <v>8844</v>
          </cell>
          <cell r="E731">
            <v>5192</v>
          </cell>
          <cell r="F731">
            <v>83935</v>
          </cell>
          <cell r="G731">
            <v>0</v>
          </cell>
          <cell r="H731">
            <v>40011</v>
          </cell>
        </row>
        <row r="732">
          <cell r="A732">
            <v>43763</v>
          </cell>
          <cell r="B732">
            <v>8433</v>
          </cell>
          <cell r="C732">
            <v>11001</v>
          </cell>
          <cell r="D732">
            <v>5597</v>
          </cell>
          <cell r="E732">
            <v>3638</v>
          </cell>
          <cell r="F732">
            <v>56548</v>
          </cell>
          <cell r="G732">
            <v>0</v>
          </cell>
          <cell r="H732">
            <v>26591</v>
          </cell>
        </row>
        <row r="733">
          <cell r="A733">
            <v>43762</v>
          </cell>
          <cell r="B733">
            <v>6789</v>
          </cell>
          <cell r="C733">
            <v>8195</v>
          </cell>
          <cell r="D733">
            <v>4657</v>
          </cell>
          <cell r="E733">
            <v>3297</v>
          </cell>
          <cell r="F733">
            <v>43603</v>
          </cell>
          <cell r="G733">
            <v>0</v>
          </cell>
          <cell r="H733">
            <v>21108</v>
          </cell>
        </row>
        <row r="734">
          <cell r="A734">
            <v>43761</v>
          </cell>
          <cell r="B734">
            <v>5954</v>
          </cell>
          <cell r="C734">
            <v>7038</v>
          </cell>
          <cell r="D734">
            <v>3922</v>
          </cell>
          <cell r="E734">
            <v>2855</v>
          </cell>
          <cell r="F734">
            <v>38953</v>
          </cell>
          <cell r="G734">
            <v>0</v>
          </cell>
          <cell r="H734">
            <v>19275</v>
          </cell>
        </row>
        <row r="735">
          <cell r="A735">
            <v>43760</v>
          </cell>
          <cell r="B735">
            <v>6151</v>
          </cell>
          <cell r="C735">
            <v>6375</v>
          </cell>
          <cell r="D735">
            <v>3494</v>
          </cell>
          <cell r="E735">
            <v>2858</v>
          </cell>
          <cell r="F735">
            <v>36308</v>
          </cell>
          <cell r="G735">
            <v>0</v>
          </cell>
          <cell r="H735">
            <v>19442</v>
          </cell>
        </row>
        <row r="736">
          <cell r="A736">
            <v>43759</v>
          </cell>
          <cell r="B736">
            <v>5681</v>
          </cell>
          <cell r="C736">
            <v>6907</v>
          </cell>
          <cell r="D736">
            <v>3632</v>
          </cell>
          <cell r="E736">
            <v>2510</v>
          </cell>
          <cell r="F736">
            <v>36937</v>
          </cell>
          <cell r="G736">
            <v>0</v>
          </cell>
          <cell r="H736">
            <v>19041</v>
          </cell>
        </row>
        <row r="737">
          <cell r="A737">
            <v>43758</v>
          </cell>
          <cell r="B737">
            <v>11060</v>
          </cell>
          <cell r="C737">
            <v>14295</v>
          </cell>
          <cell r="D737">
            <v>5955</v>
          </cell>
          <cell r="E737">
            <v>4015</v>
          </cell>
          <cell r="F737">
            <v>68217</v>
          </cell>
          <cell r="G737">
            <v>0</v>
          </cell>
          <cell r="H737">
            <v>34325</v>
          </cell>
        </row>
        <row r="738">
          <cell r="A738">
            <v>43757</v>
          </cell>
          <cell r="B738">
            <v>14051</v>
          </cell>
          <cell r="C738">
            <v>18312</v>
          </cell>
          <cell r="D738">
            <v>7136</v>
          </cell>
          <cell r="E738">
            <v>4881</v>
          </cell>
          <cell r="F738">
            <v>76954</v>
          </cell>
          <cell r="G738">
            <v>0</v>
          </cell>
          <cell r="H738">
            <v>37469</v>
          </cell>
        </row>
        <row r="739">
          <cell r="A739">
            <v>43756</v>
          </cell>
          <cell r="B739">
            <v>11884</v>
          </cell>
          <cell r="C739">
            <v>11671</v>
          </cell>
          <cell r="D739">
            <v>5153</v>
          </cell>
          <cell r="E739">
            <v>3697</v>
          </cell>
          <cell r="F739">
            <v>47999</v>
          </cell>
          <cell r="G739">
            <v>0</v>
          </cell>
          <cell r="H739">
            <v>27686</v>
          </cell>
        </row>
        <row r="740">
          <cell r="A740">
            <v>43755</v>
          </cell>
          <cell r="B740">
            <v>10164</v>
          </cell>
          <cell r="C740">
            <v>7651</v>
          </cell>
          <cell r="D740">
            <v>3773</v>
          </cell>
          <cell r="E740">
            <v>3140</v>
          </cell>
          <cell r="F740">
            <v>25699</v>
          </cell>
          <cell r="G740">
            <v>0</v>
          </cell>
          <cell r="H740">
            <v>21466</v>
          </cell>
        </row>
        <row r="741">
          <cell r="A741">
            <v>43754</v>
          </cell>
          <cell r="B741">
            <v>11057</v>
          </cell>
          <cell r="C741">
            <v>7660</v>
          </cell>
          <cell r="D741">
            <v>3529</v>
          </cell>
          <cell r="E741">
            <v>2817</v>
          </cell>
          <cell r="F741">
            <v>26519</v>
          </cell>
          <cell r="G741">
            <v>0</v>
          </cell>
          <cell r="H741">
            <v>22183</v>
          </cell>
        </row>
        <row r="742">
          <cell r="A742">
            <v>43753</v>
          </cell>
          <cell r="B742">
            <v>10935</v>
          </cell>
          <cell r="C742">
            <v>7115</v>
          </cell>
          <cell r="D742">
            <v>3155</v>
          </cell>
          <cell r="E742">
            <v>2915</v>
          </cell>
          <cell r="F742">
            <v>24785</v>
          </cell>
          <cell r="G742">
            <v>0</v>
          </cell>
          <cell r="H742">
            <v>21159</v>
          </cell>
        </row>
        <row r="743">
          <cell r="A743">
            <v>43752</v>
          </cell>
          <cell r="B743">
            <v>5882</v>
          </cell>
          <cell r="C743">
            <v>6875</v>
          </cell>
          <cell r="D743">
            <v>3055</v>
          </cell>
          <cell r="E743">
            <v>2441</v>
          </cell>
          <cell r="F743">
            <v>47875</v>
          </cell>
          <cell r="G743">
            <v>0</v>
          </cell>
          <cell r="H743">
            <v>19709</v>
          </cell>
        </row>
        <row r="744">
          <cell r="A744">
            <v>43751</v>
          </cell>
          <cell r="B744">
            <v>12208</v>
          </cell>
          <cell r="C744">
            <v>16220</v>
          </cell>
          <cell r="D744">
            <v>5162</v>
          </cell>
          <cell r="E744">
            <v>3301</v>
          </cell>
          <cell r="F744">
            <v>92027</v>
          </cell>
          <cell r="G744">
            <v>0</v>
          </cell>
          <cell r="H744">
            <v>39500</v>
          </cell>
        </row>
        <row r="745">
          <cell r="A745">
            <v>43750</v>
          </cell>
          <cell r="B745">
            <v>15982</v>
          </cell>
          <cell r="C745">
            <v>23080</v>
          </cell>
          <cell r="D745">
            <v>7787</v>
          </cell>
          <cell r="E745">
            <v>4888</v>
          </cell>
          <cell r="F745">
            <v>109862</v>
          </cell>
          <cell r="G745">
            <v>0</v>
          </cell>
          <cell r="H745">
            <v>47344</v>
          </cell>
        </row>
        <row r="746">
          <cell r="A746">
            <v>43749</v>
          </cell>
          <cell r="B746">
            <v>11014</v>
          </cell>
          <cell r="C746">
            <v>14228</v>
          </cell>
          <cell r="D746">
            <v>5083</v>
          </cell>
          <cell r="E746">
            <v>4340</v>
          </cell>
          <cell r="F746">
            <v>79364</v>
          </cell>
          <cell r="G746">
            <v>0</v>
          </cell>
          <cell r="H746">
            <v>33516</v>
          </cell>
        </row>
        <row r="747">
          <cell r="A747">
            <v>43748</v>
          </cell>
          <cell r="B747">
            <v>8020</v>
          </cell>
          <cell r="C747">
            <v>7836</v>
          </cell>
          <cell r="D747">
            <v>2824</v>
          </cell>
          <cell r="E747">
            <v>2689</v>
          </cell>
          <cell r="F747">
            <v>54882</v>
          </cell>
          <cell r="G747">
            <v>0</v>
          </cell>
          <cell r="H747">
            <v>23631</v>
          </cell>
        </row>
        <row r="748">
          <cell r="A748">
            <v>43747</v>
          </cell>
          <cell r="B748">
            <v>7614</v>
          </cell>
          <cell r="C748">
            <v>6697</v>
          </cell>
          <cell r="D748">
            <v>2514</v>
          </cell>
          <cell r="E748">
            <v>2059</v>
          </cell>
          <cell r="F748">
            <v>52536</v>
          </cell>
          <cell r="G748">
            <v>0</v>
          </cell>
          <cell r="H748">
            <v>23990</v>
          </cell>
        </row>
        <row r="749">
          <cell r="A749">
            <v>43746</v>
          </cell>
          <cell r="B749">
            <v>8846</v>
          </cell>
          <cell r="C749">
            <v>6381</v>
          </cell>
          <cell r="D749">
            <v>2565</v>
          </cell>
          <cell r="E749">
            <v>1621</v>
          </cell>
          <cell r="F749">
            <v>50720</v>
          </cell>
          <cell r="G749">
            <v>0</v>
          </cell>
          <cell r="H749">
            <v>26006</v>
          </cell>
        </row>
        <row r="750">
          <cell r="A750">
            <v>43745</v>
          </cell>
          <cell r="B750">
            <v>7232</v>
          </cell>
          <cell r="C750">
            <v>7012</v>
          </cell>
          <cell r="D750">
            <v>2427</v>
          </cell>
          <cell r="E750">
            <v>1294</v>
          </cell>
          <cell r="F750">
            <v>66138</v>
          </cell>
          <cell r="G750">
            <v>0</v>
          </cell>
          <cell r="H750">
            <v>26001</v>
          </cell>
        </row>
        <row r="751">
          <cell r="A751">
            <v>43744</v>
          </cell>
          <cell r="B751">
            <v>20826</v>
          </cell>
          <cell r="C751">
            <v>29841</v>
          </cell>
          <cell r="D751">
            <v>4448</v>
          </cell>
          <cell r="E751">
            <v>2292</v>
          </cell>
          <cell r="F751">
            <v>133044</v>
          </cell>
          <cell r="G751">
            <v>0</v>
          </cell>
          <cell r="H751">
            <v>56299</v>
          </cell>
        </row>
        <row r="752">
          <cell r="A752">
            <v>43743</v>
          </cell>
          <cell r="B752">
            <v>25853</v>
          </cell>
          <cell r="C752">
            <v>39739</v>
          </cell>
          <cell r="D752">
            <v>5524</v>
          </cell>
          <cell r="E752">
            <v>3004</v>
          </cell>
          <cell r="F752">
            <v>151500</v>
          </cell>
          <cell r="G752">
            <v>0</v>
          </cell>
          <cell r="H752">
            <v>64909</v>
          </cell>
        </row>
        <row r="753">
          <cell r="A753">
            <v>43742</v>
          </cell>
          <cell r="B753">
            <v>17693</v>
          </cell>
          <cell r="C753">
            <v>23606</v>
          </cell>
          <cell r="D753">
            <v>4124</v>
          </cell>
          <cell r="E753">
            <v>2063</v>
          </cell>
          <cell r="F753">
            <v>108376</v>
          </cell>
          <cell r="G753">
            <v>0</v>
          </cell>
          <cell r="H753">
            <v>46774</v>
          </cell>
        </row>
        <row r="754">
          <cell r="A754">
            <v>43741</v>
          </cell>
          <cell r="B754">
            <v>14282</v>
          </cell>
          <cell r="C754">
            <v>18322</v>
          </cell>
          <cell r="D754">
            <v>3347</v>
          </cell>
          <cell r="E754">
            <v>2033</v>
          </cell>
          <cell r="F754">
            <v>90648</v>
          </cell>
          <cell r="G754">
            <v>0</v>
          </cell>
          <cell r="H754">
            <v>39957</v>
          </cell>
        </row>
        <row r="755">
          <cell r="A755">
            <v>43740</v>
          </cell>
          <cell r="B755">
            <v>14127</v>
          </cell>
          <cell r="C755">
            <v>16726</v>
          </cell>
          <cell r="D755">
            <v>3022</v>
          </cell>
          <cell r="E755">
            <v>1774</v>
          </cell>
          <cell r="F755">
            <v>80191</v>
          </cell>
          <cell r="G755">
            <v>0</v>
          </cell>
          <cell r="H755">
            <v>36830</v>
          </cell>
        </row>
        <row r="756">
          <cell r="A756">
            <v>43739</v>
          </cell>
          <cell r="B756">
            <v>15819</v>
          </cell>
          <cell r="C756">
            <v>17298</v>
          </cell>
          <cell r="D756">
            <v>3208</v>
          </cell>
          <cell r="E756">
            <v>2144</v>
          </cell>
          <cell r="F756">
            <v>79787</v>
          </cell>
          <cell r="G756">
            <v>0</v>
          </cell>
          <cell r="H756">
            <v>40957</v>
          </cell>
        </row>
        <row r="757">
          <cell r="A757">
            <v>43738</v>
          </cell>
          <cell r="B757">
            <v>13733</v>
          </cell>
          <cell r="C757">
            <v>14902</v>
          </cell>
          <cell r="D757">
            <v>3324</v>
          </cell>
          <cell r="E757">
            <v>1743</v>
          </cell>
          <cell r="F757">
            <v>73908</v>
          </cell>
          <cell r="G757">
            <v>0</v>
          </cell>
          <cell r="H757">
            <v>35259</v>
          </cell>
        </row>
        <row r="758">
          <cell r="A758">
            <v>43737</v>
          </cell>
          <cell r="B758">
            <v>23279</v>
          </cell>
          <cell r="C758">
            <v>32229</v>
          </cell>
          <cell r="D758">
            <v>5786</v>
          </cell>
          <cell r="E758">
            <v>2355</v>
          </cell>
          <cell r="F758">
            <v>131175</v>
          </cell>
          <cell r="G758">
            <v>0</v>
          </cell>
          <cell r="H758">
            <v>63283</v>
          </cell>
        </row>
        <row r="759">
          <cell r="A759">
            <v>43736</v>
          </cell>
          <cell r="B759">
            <v>28497</v>
          </cell>
          <cell r="C759">
            <v>41953</v>
          </cell>
          <cell r="D759">
            <v>7874</v>
          </cell>
          <cell r="E759">
            <v>2953</v>
          </cell>
          <cell r="F759">
            <v>152681</v>
          </cell>
          <cell r="G759">
            <v>0</v>
          </cell>
          <cell r="H759">
            <v>69842</v>
          </cell>
        </row>
        <row r="760">
          <cell r="A760">
            <v>43735</v>
          </cell>
          <cell r="B760">
            <v>21590</v>
          </cell>
          <cell r="C760">
            <v>27344</v>
          </cell>
          <cell r="D760">
            <v>4993</v>
          </cell>
          <cell r="E760">
            <v>2530</v>
          </cell>
          <cell r="F760">
            <v>108823</v>
          </cell>
          <cell r="G760">
            <v>0</v>
          </cell>
          <cell r="H760">
            <v>48881</v>
          </cell>
        </row>
        <row r="761">
          <cell r="A761">
            <v>43734</v>
          </cell>
          <cell r="B761">
            <v>21444</v>
          </cell>
          <cell r="C761">
            <v>28935</v>
          </cell>
          <cell r="D761">
            <v>3365</v>
          </cell>
          <cell r="E761">
            <v>1671</v>
          </cell>
          <cell r="F761">
            <v>84512</v>
          </cell>
          <cell r="G761">
            <v>0</v>
          </cell>
          <cell r="H761">
            <v>39072</v>
          </cell>
        </row>
        <row r="762">
          <cell r="A762">
            <v>43733</v>
          </cell>
          <cell r="B762">
            <v>21486</v>
          </cell>
          <cell r="C762">
            <v>28519</v>
          </cell>
          <cell r="D762">
            <v>2581</v>
          </cell>
          <cell r="E762">
            <v>1702</v>
          </cell>
          <cell r="F762">
            <v>75899</v>
          </cell>
          <cell r="G762">
            <v>0</v>
          </cell>
          <cell r="H762">
            <v>36017</v>
          </cell>
        </row>
        <row r="763">
          <cell r="A763">
            <v>43732</v>
          </cell>
          <cell r="B763">
            <v>25260</v>
          </cell>
          <cell r="C763">
            <v>31780</v>
          </cell>
          <cell r="D763">
            <v>3065</v>
          </cell>
          <cell r="E763">
            <v>1659</v>
          </cell>
          <cell r="F763">
            <v>75374</v>
          </cell>
          <cell r="G763">
            <v>0</v>
          </cell>
          <cell r="H763">
            <v>39008</v>
          </cell>
        </row>
        <row r="764">
          <cell r="A764">
            <v>43731</v>
          </cell>
          <cell r="B764">
            <v>18627</v>
          </cell>
          <cell r="C764">
            <v>23547</v>
          </cell>
          <cell r="D764">
            <v>2463</v>
          </cell>
          <cell r="E764">
            <v>1523</v>
          </cell>
          <cell r="F764">
            <v>79191</v>
          </cell>
          <cell r="G764">
            <v>0</v>
          </cell>
          <cell r="H764">
            <v>31464</v>
          </cell>
        </row>
        <row r="765">
          <cell r="A765">
            <v>43730</v>
          </cell>
          <cell r="B765">
            <v>32785</v>
          </cell>
          <cell r="C765">
            <v>50233</v>
          </cell>
          <cell r="D765">
            <v>3652</v>
          </cell>
          <cell r="E765">
            <v>1890</v>
          </cell>
          <cell r="F765">
            <v>133795</v>
          </cell>
          <cell r="G765">
            <v>0</v>
          </cell>
          <cell r="H765">
            <v>52831</v>
          </cell>
        </row>
        <row r="766">
          <cell r="A766">
            <v>43729</v>
          </cell>
          <cell r="B766">
            <v>38585</v>
          </cell>
          <cell r="C766">
            <v>67692</v>
          </cell>
          <cell r="D766">
            <v>4808</v>
          </cell>
          <cell r="E766">
            <v>2463</v>
          </cell>
          <cell r="F766">
            <v>167996</v>
          </cell>
          <cell r="G766">
            <v>0</v>
          </cell>
          <cell r="H766">
            <v>63786</v>
          </cell>
        </row>
        <row r="767">
          <cell r="A767">
            <v>43728</v>
          </cell>
          <cell r="B767">
            <v>28738</v>
          </cell>
          <cell r="C767">
            <v>40771</v>
          </cell>
          <cell r="D767">
            <v>3866</v>
          </cell>
          <cell r="E767">
            <v>1983</v>
          </cell>
          <cell r="F767">
            <v>123890</v>
          </cell>
          <cell r="G767">
            <v>0</v>
          </cell>
          <cell r="H767">
            <v>46528</v>
          </cell>
        </row>
        <row r="768">
          <cell r="A768">
            <v>43727</v>
          </cell>
          <cell r="B768">
            <v>21671</v>
          </cell>
          <cell r="C768">
            <v>28810</v>
          </cell>
          <cell r="D768">
            <v>2855</v>
          </cell>
          <cell r="E768">
            <v>1637</v>
          </cell>
          <cell r="F768">
            <v>99349</v>
          </cell>
          <cell r="G768">
            <v>0</v>
          </cell>
          <cell r="H768">
            <v>39341</v>
          </cell>
        </row>
        <row r="769">
          <cell r="A769">
            <v>43726</v>
          </cell>
          <cell r="B769">
            <v>19438</v>
          </cell>
          <cell r="C769">
            <v>26707</v>
          </cell>
          <cell r="D769">
            <v>2568</v>
          </cell>
          <cell r="E769">
            <v>1619</v>
          </cell>
          <cell r="F769">
            <v>92825</v>
          </cell>
          <cell r="G769">
            <v>0</v>
          </cell>
          <cell r="H769">
            <v>38965</v>
          </cell>
        </row>
        <row r="770">
          <cell r="A770">
            <v>43725</v>
          </cell>
          <cell r="B770">
            <v>20872</v>
          </cell>
          <cell r="C770">
            <v>26198</v>
          </cell>
          <cell r="D770">
            <v>2901</v>
          </cell>
          <cell r="E770">
            <v>1435</v>
          </cell>
          <cell r="F770">
            <v>85528</v>
          </cell>
          <cell r="G770">
            <v>0</v>
          </cell>
          <cell r="H770">
            <v>39086</v>
          </cell>
        </row>
        <row r="771">
          <cell r="A771">
            <v>43724</v>
          </cell>
          <cell r="B771">
            <v>19478</v>
          </cell>
          <cell r="C771">
            <v>25425</v>
          </cell>
          <cell r="D771">
            <v>2582</v>
          </cell>
          <cell r="E771">
            <v>1517</v>
          </cell>
          <cell r="F771">
            <v>90163</v>
          </cell>
          <cell r="G771">
            <v>0</v>
          </cell>
          <cell r="H771">
            <v>39202</v>
          </cell>
        </row>
        <row r="772">
          <cell r="A772">
            <v>43723</v>
          </cell>
          <cell r="B772">
            <v>35846</v>
          </cell>
          <cell r="C772">
            <v>56487</v>
          </cell>
          <cell r="D772">
            <v>4077</v>
          </cell>
          <cell r="E772">
            <v>2059</v>
          </cell>
          <cell r="F772">
            <v>161325</v>
          </cell>
          <cell r="G772">
            <v>0</v>
          </cell>
          <cell r="H772">
            <v>69990</v>
          </cell>
        </row>
        <row r="773">
          <cell r="A773">
            <v>43722</v>
          </cell>
          <cell r="B773">
            <v>39804</v>
          </cell>
          <cell r="C773">
            <v>68294</v>
          </cell>
          <cell r="D773">
            <v>5312</v>
          </cell>
          <cell r="E773">
            <v>2176</v>
          </cell>
          <cell r="F773">
            <v>191478</v>
          </cell>
          <cell r="G773">
            <v>0</v>
          </cell>
          <cell r="H773">
            <v>81347</v>
          </cell>
        </row>
        <row r="774">
          <cell r="A774">
            <v>43721</v>
          </cell>
          <cell r="B774">
            <v>26449</v>
          </cell>
          <cell r="C774">
            <v>44009</v>
          </cell>
          <cell r="D774">
            <v>3622</v>
          </cell>
          <cell r="E774">
            <v>1836</v>
          </cell>
          <cell r="F774">
            <v>142555</v>
          </cell>
          <cell r="G774">
            <v>0</v>
          </cell>
          <cell r="H774">
            <v>60017</v>
          </cell>
        </row>
        <row r="775">
          <cell r="A775">
            <v>43720</v>
          </cell>
          <cell r="B775">
            <v>20580</v>
          </cell>
          <cell r="C775">
            <v>29798</v>
          </cell>
          <cell r="D775">
            <v>2906</v>
          </cell>
          <cell r="E775">
            <v>1641</v>
          </cell>
          <cell r="F775">
            <v>111404</v>
          </cell>
          <cell r="G775">
            <v>0</v>
          </cell>
          <cell r="H775">
            <v>47652</v>
          </cell>
        </row>
        <row r="776">
          <cell r="A776">
            <v>43719</v>
          </cell>
          <cell r="B776">
            <v>17983</v>
          </cell>
          <cell r="C776">
            <v>26269</v>
          </cell>
          <cell r="D776">
            <v>2411</v>
          </cell>
          <cell r="E776">
            <v>1198</v>
          </cell>
          <cell r="F776">
            <v>100782</v>
          </cell>
          <cell r="G776">
            <v>0</v>
          </cell>
          <cell r="H776">
            <v>45558</v>
          </cell>
        </row>
        <row r="777">
          <cell r="A777">
            <v>43718</v>
          </cell>
          <cell r="B777">
            <v>18808</v>
          </cell>
          <cell r="C777">
            <v>22358</v>
          </cell>
          <cell r="D777">
            <v>2378</v>
          </cell>
          <cell r="E777">
            <v>1327</v>
          </cell>
          <cell r="F777">
            <v>83351</v>
          </cell>
          <cell r="G777">
            <v>0</v>
          </cell>
          <cell r="H777">
            <v>43979</v>
          </cell>
        </row>
        <row r="778">
          <cell r="A778">
            <v>43717</v>
          </cell>
          <cell r="B778">
            <v>16930</v>
          </cell>
          <cell r="C778">
            <v>22488</v>
          </cell>
          <cell r="D778">
            <v>2082</v>
          </cell>
          <cell r="E778">
            <v>1269</v>
          </cell>
          <cell r="F778">
            <v>94038</v>
          </cell>
          <cell r="G778">
            <v>0</v>
          </cell>
          <cell r="H778">
            <v>42240</v>
          </cell>
        </row>
        <row r="779">
          <cell r="A779">
            <v>43716</v>
          </cell>
          <cell r="B779">
            <v>30124</v>
          </cell>
          <cell r="C779">
            <v>48237</v>
          </cell>
          <cell r="D779">
            <v>3271</v>
          </cell>
          <cell r="E779">
            <v>1492</v>
          </cell>
          <cell r="F779">
            <v>162088</v>
          </cell>
          <cell r="G779">
            <v>0</v>
          </cell>
          <cell r="H779">
            <v>72997</v>
          </cell>
        </row>
        <row r="780">
          <cell r="A780">
            <v>43715</v>
          </cell>
          <cell r="B780">
            <v>31199</v>
          </cell>
          <cell r="C780">
            <v>58916</v>
          </cell>
          <cell r="D780">
            <v>4420</v>
          </cell>
          <cell r="E780">
            <v>1858</v>
          </cell>
          <cell r="F780">
            <v>188970</v>
          </cell>
          <cell r="G780">
            <v>0</v>
          </cell>
          <cell r="H780">
            <v>84554</v>
          </cell>
        </row>
        <row r="781">
          <cell r="A781">
            <v>43714</v>
          </cell>
          <cell r="B781">
            <v>22042</v>
          </cell>
          <cell r="C781">
            <v>34910</v>
          </cell>
          <cell r="D781">
            <v>3115</v>
          </cell>
          <cell r="E781">
            <v>1606</v>
          </cell>
          <cell r="F781">
            <v>142849</v>
          </cell>
          <cell r="G781">
            <v>0</v>
          </cell>
          <cell r="H781">
            <v>63120</v>
          </cell>
        </row>
        <row r="782">
          <cell r="A782">
            <v>43713</v>
          </cell>
          <cell r="B782">
            <v>17864</v>
          </cell>
          <cell r="C782">
            <v>26561</v>
          </cell>
          <cell r="D782">
            <v>2154</v>
          </cell>
          <cell r="E782">
            <v>1225</v>
          </cell>
          <cell r="F782">
            <v>118303</v>
          </cell>
          <cell r="G782">
            <v>0</v>
          </cell>
          <cell r="H782">
            <v>52033</v>
          </cell>
        </row>
        <row r="783">
          <cell r="A783">
            <v>43712</v>
          </cell>
          <cell r="B783">
            <v>17381</v>
          </cell>
          <cell r="C783">
            <v>24446</v>
          </cell>
          <cell r="D783">
            <v>2448</v>
          </cell>
          <cell r="E783">
            <v>1278</v>
          </cell>
          <cell r="F783">
            <v>110138</v>
          </cell>
          <cell r="G783">
            <v>0</v>
          </cell>
          <cell r="H783">
            <v>50555</v>
          </cell>
        </row>
        <row r="784">
          <cell r="A784">
            <v>43711</v>
          </cell>
          <cell r="B784">
            <v>19360</v>
          </cell>
          <cell r="C784">
            <v>23054</v>
          </cell>
          <cell r="D784">
            <v>2052</v>
          </cell>
          <cell r="E784">
            <v>1325</v>
          </cell>
          <cell r="F784">
            <v>91574</v>
          </cell>
          <cell r="G784">
            <v>0</v>
          </cell>
          <cell r="H784">
            <v>48579</v>
          </cell>
        </row>
        <row r="785">
          <cell r="A785">
            <v>43710</v>
          </cell>
          <cell r="B785">
            <v>15715</v>
          </cell>
          <cell r="C785">
            <v>23275</v>
          </cell>
          <cell r="D785">
            <v>2159</v>
          </cell>
          <cell r="E785">
            <v>794</v>
          </cell>
          <cell r="F785">
            <v>114191</v>
          </cell>
          <cell r="G785">
            <v>0</v>
          </cell>
          <cell r="H785">
            <v>46861</v>
          </cell>
        </row>
        <row r="786">
          <cell r="A786">
            <v>43709</v>
          </cell>
          <cell r="B786">
            <v>26521</v>
          </cell>
          <cell r="C786">
            <v>45059</v>
          </cell>
          <cell r="D786">
            <v>3166</v>
          </cell>
          <cell r="E786">
            <v>1174</v>
          </cell>
          <cell r="F786">
            <v>195742</v>
          </cell>
          <cell r="G786">
            <v>0</v>
          </cell>
          <cell r="H786">
            <v>78011</v>
          </cell>
        </row>
        <row r="787">
          <cell r="A787">
            <v>43708</v>
          </cell>
          <cell r="B787">
            <v>28006</v>
          </cell>
          <cell r="C787">
            <v>54464</v>
          </cell>
          <cell r="D787">
            <v>3534</v>
          </cell>
          <cell r="E787">
            <v>1741</v>
          </cell>
          <cell r="F787">
            <v>223615</v>
          </cell>
          <cell r="G787">
            <v>0</v>
          </cell>
          <cell r="H787">
            <v>84823</v>
          </cell>
        </row>
        <row r="788">
          <cell r="A788">
            <v>43707</v>
          </cell>
          <cell r="B788">
            <v>19001</v>
          </cell>
          <cell r="C788">
            <v>33845</v>
          </cell>
          <cell r="D788">
            <v>2397</v>
          </cell>
          <cell r="E788">
            <v>1377</v>
          </cell>
          <cell r="F788">
            <v>169994</v>
          </cell>
          <cell r="G788">
            <v>0</v>
          </cell>
          <cell r="H788">
            <v>60090</v>
          </cell>
        </row>
        <row r="789">
          <cell r="A789">
            <v>43706</v>
          </cell>
          <cell r="B789">
            <v>15254</v>
          </cell>
          <cell r="C789">
            <v>23152</v>
          </cell>
          <cell r="D789">
            <v>1392</v>
          </cell>
          <cell r="E789">
            <v>1182</v>
          </cell>
          <cell r="F789">
            <v>127690</v>
          </cell>
          <cell r="G789">
            <v>0</v>
          </cell>
          <cell r="H789">
            <v>43092</v>
          </cell>
        </row>
        <row r="790">
          <cell r="A790">
            <v>43705</v>
          </cell>
          <cell r="B790">
            <v>13253</v>
          </cell>
          <cell r="C790">
            <v>20790</v>
          </cell>
          <cell r="D790">
            <v>910</v>
          </cell>
          <cell r="E790">
            <v>1041</v>
          </cell>
          <cell r="F790">
            <v>113581</v>
          </cell>
          <cell r="G790">
            <v>0</v>
          </cell>
          <cell r="H790">
            <v>36707</v>
          </cell>
        </row>
        <row r="791">
          <cell r="A791">
            <v>43704</v>
          </cell>
          <cell r="B791">
            <v>15291</v>
          </cell>
          <cell r="C791">
            <v>22158</v>
          </cell>
          <cell r="D791">
            <v>973</v>
          </cell>
          <cell r="E791">
            <v>842</v>
          </cell>
          <cell r="F791">
            <v>111884</v>
          </cell>
          <cell r="G791">
            <v>0</v>
          </cell>
          <cell r="H791">
            <v>34582</v>
          </cell>
        </row>
        <row r="792">
          <cell r="A792">
            <v>43703</v>
          </cell>
          <cell r="B792">
            <v>21804</v>
          </cell>
          <cell r="C792">
            <v>31353</v>
          </cell>
          <cell r="D792">
            <v>1368</v>
          </cell>
          <cell r="E792">
            <v>1007</v>
          </cell>
          <cell r="F792">
            <v>137900</v>
          </cell>
          <cell r="G792">
            <v>0</v>
          </cell>
          <cell r="H792">
            <v>47285</v>
          </cell>
        </row>
        <row r="793">
          <cell r="A793">
            <v>43702</v>
          </cell>
          <cell r="B793">
            <v>21569</v>
          </cell>
          <cell r="C793">
            <v>34685</v>
          </cell>
          <cell r="D793">
            <v>1777</v>
          </cell>
          <cell r="E793">
            <v>1186</v>
          </cell>
          <cell r="F793">
            <v>155684</v>
          </cell>
          <cell r="G793">
            <v>0</v>
          </cell>
          <cell r="H793">
            <v>75392</v>
          </cell>
        </row>
        <row r="794">
          <cell r="A794">
            <v>43701</v>
          </cell>
          <cell r="B794">
            <v>21199</v>
          </cell>
          <cell r="C794">
            <v>35645</v>
          </cell>
          <cell r="D794">
            <v>1922</v>
          </cell>
          <cell r="E794">
            <v>1391</v>
          </cell>
          <cell r="F794">
            <v>164912</v>
          </cell>
          <cell r="G794">
            <v>0</v>
          </cell>
          <cell r="H794">
            <v>75793</v>
          </cell>
        </row>
        <row r="795">
          <cell r="A795">
            <v>43700</v>
          </cell>
          <cell r="B795">
            <v>15862</v>
          </cell>
          <cell r="C795">
            <v>23799</v>
          </cell>
          <cell r="D795">
            <v>1492</v>
          </cell>
          <cell r="E795">
            <v>1102</v>
          </cell>
          <cell r="F795">
            <v>135410</v>
          </cell>
          <cell r="G795">
            <v>0</v>
          </cell>
          <cell r="H795">
            <v>58928</v>
          </cell>
        </row>
        <row r="796">
          <cell r="A796">
            <v>43699</v>
          </cell>
          <cell r="B796">
            <v>13333</v>
          </cell>
          <cell r="C796">
            <v>17971</v>
          </cell>
          <cell r="D796">
            <v>1254</v>
          </cell>
          <cell r="E796">
            <v>819</v>
          </cell>
          <cell r="F796">
            <v>114477</v>
          </cell>
          <cell r="G796">
            <v>0</v>
          </cell>
          <cell r="H796">
            <v>49566</v>
          </cell>
        </row>
        <row r="797">
          <cell r="A797">
            <v>43698</v>
          </cell>
          <cell r="B797">
            <v>12484</v>
          </cell>
          <cell r="C797">
            <v>16078</v>
          </cell>
          <cell r="D797">
            <v>1096</v>
          </cell>
          <cell r="E797">
            <v>712</v>
          </cell>
          <cell r="F797">
            <v>108591</v>
          </cell>
          <cell r="G797">
            <v>0</v>
          </cell>
          <cell r="H797">
            <v>46797</v>
          </cell>
        </row>
        <row r="798">
          <cell r="A798">
            <v>43697</v>
          </cell>
          <cell r="B798">
            <v>11695</v>
          </cell>
          <cell r="C798">
            <v>15664</v>
          </cell>
          <cell r="D798">
            <v>837</v>
          </cell>
          <cell r="E798">
            <v>690</v>
          </cell>
          <cell r="F798">
            <v>103414</v>
          </cell>
          <cell r="G798">
            <v>0</v>
          </cell>
          <cell r="H798">
            <v>44524</v>
          </cell>
        </row>
        <row r="799">
          <cell r="A799">
            <v>43696</v>
          </cell>
          <cell r="B799">
            <v>11143</v>
          </cell>
          <cell r="C799">
            <v>14833</v>
          </cell>
          <cell r="D799">
            <v>738</v>
          </cell>
          <cell r="E799">
            <v>624</v>
          </cell>
          <cell r="F799">
            <v>99121</v>
          </cell>
          <cell r="G799">
            <v>0</v>
          </cell>
          <cell r="H799">
            <v>44153</v>
          </cell>
        </row>
        <row r="800">
          <cell r="A800">
            <v>43695</v>
          </cell>
          <cell r="B800">
            <v>17561</v>
          </cell>
          <cell r="C800">
            <v>29256</v>
          </cell>
          <cell r="D800">
            <v>1247</v>
          </cell>
          <cell r="E800">
            <v>1047</v>
          </cell>
          <cell r="F800">
            <v>145315</v>
          </cell>
          <cell r="G800">
            <v>0</v>
          </cell>
          <cell r="H800">
            <v>74226</v>
          </cell>
        </row>
        <row r="801">
          <cell r="A801">
            <v>43694</v>
          </cell>
          <cell r="B801">
            <v>17256</v>
          </cell>
          <cell r="C801">
            <v>32732</v>
          </cell>
          <cell r="D801">
            <v>1984</v>
          </cell>
          <cell r="E801">
            <v>1086</v>
          </cell>
          <cell r="F801">
            <v>164950</v>
          </cell>
          <cell r="G801">
            <v>0</v>
          </cell>
          <cell r="H801">
            <v>81118</v>
          </cell>
        </row>
        <row r="802">
          <cell r="A802">
            <v>43693</v>
          </cell>
          <cell r="B802">
            <v>13728</v>
          </cell>
          <cell r="C802">
            <v>22858</v>
          </cell>
          <cell r="D802">
            <v>1153</v>
          </cell>
          <cell r="E802">
            <v>1125</v>
          </cell>
          <cell r="F802">
            <v>142484</v>
          </cell>
          <cell r="G802">
            <v>0</v>
          </cell>
          <cell r="H802">
            <v>67044</v>
          </cell>
        </row>
        <row r="803">
          <cell r="A803">
            <v>43692</v>
          </cell>
          <cell r="B803">
            <v>10016</v>
          </cell>
          <cell r="C803">
            <v>17681</v>
          </cell>
          <cell r="D803">
            <v>1090</v>
          </cell>
          <cell r="E803">
            <v>691</v>
          </cell>
          <cell r="F803">
            <v>113005</v>
          </cell>
          <cell r="G803">
            <v>0</v>
          </cell>
          <cell r="H803">
            <v>52730</v>
          </cell>
        </row>
        <row r="804">
          <cell r="A804">
            <v>43691</v>
          </cell>
          <cell r="B804">
            <v>10306</v>
          </cell>
          <cell r="C804">
            <v>16249</v>
          </cell>
          <cell r="D804">
            <v>1035</v>
          </cell>
          <cell r="E804">
            <v>823</v>
          </cell>
          <cell r="F804">
            <v>109889</v>
          </cell>
          <cell r="G804">
            <v>0</v>
          </cell>
          <cell r="H804">
            <v>48900</v>
          </cell>
        </row>
        <row r="805">
          <cell r="A805">
            <v>43690</v>
          </cell>
          <cell r="B805">
            <v>8788</v>
          </cell>
          <cell r="C805">
            <v>12928</v>
          </cell>
          <cell r="D805">
            <v>792</v>
          </cell>
          <cell r="E805">
            <v>726</v>
          </cell>
          <cell r="F805">
            <v>103935</v>
          </cell>
          <cell r="G805">
            <v>0</v>
          </cell>
          <cell r="H805">
            <v>49468</v>
          </cell>
        </row>
        <row r="806">
          <cell r="A806">
            <v>43689</v>
          </cell>
          <cell r="B806">
            <v>8420</v>
          </cell>
          <cell r="C806">
            <v>12185</v>
          </cell>
          <cell r="D806">
            <v>651</v>
          </cell>
          <cell r="E806">
            <v>593</v>
          </cell>
          <cell r="F806">
            <v>114226</v>
          </cell>
          <cell r="G806">
            <v>0</v>
          </cell>
          <cell r="H806">
            <v>59266</v>
          </cell>
        </row>
        <row r="807">
          <cell r="A807">
            <v>43688</v>
          </cell>
          <cell r="B807">
            <v>11906</v>
          </cell>
          <cell r="C807">
            <v>21616</v>
          </cell>
          <cell r="D807">
            <v>1291</v>
          </cell>
          <cell r="E807">
            <v>832</v>
          </cell>
          <cell r="F807">
            <v>174842</v>
          </cell>
          <cell r="G807">
            <v>0</v>
          </cell>
          <cell r="H807">
            <v>100964</v>
          </cell>
        </row>
        <row r="808">
          <cell r="A808">
            <v>43687</v>
          </cell>
          <cell r="B808">
            <v>13678</v>
          </cell>
          <cell r="C808">
            <v>24848</v>
          </cell>
          <cell r="D808">
            <v>1407</v>
          </cell>
          <cell r="E808">
            <v>864</v>
          </cell>
          <cell r="F808">
            <v>186791</v>
          </cell>
          <cell r="G808">
            <v>0</v>
          </cell>
          <cell r="H808">
            <v>96715</v>
          </cell>
        </row>
        <row r="809">
          <cell r="A809">
            <v>43686</v>
          </cell>
          <cell r="B809">
            <v>10523</v>
          </cell>
          <cell r="C809">
            <v>18472</v>
          </cell>
          <cell r="D809">
            <v>1198</v>
          </cell>
          <cell r="E809">
            <v>845</v>
          </cell>
          <cell r="F809">
            <v>152023</v>
          </cell>
          <cell r="G809">
            <v>0</v>
          </cell>
          <cell r="H809">
            <v>72288</v>
          </cell>
        </row>
        <row r="810">
          <cell r="A810">
            <v>43685</v>
          </cell>
          <cell r="B810">
            <v>8582</v>
          </cell>
          <cell r="C810">
            <v>14323</v>
          </cell>
          <cell r="D810">
            <v>811</v>
          </cell>
          <cell r="E810">
            <v>678</v>
          </cell>
          <cell r="F810">
            <v>118653</v>
          </cell>
          <cell r="G810">
            <v>0</v>
          </cell>
          <cell r="H810">
            <v>52298</v>
          </cell>
        </row>
        <row r="811">
          <cell r="A811">
            <v>43684</v>
          </cell>
          <cell r="B811">
            <v>8209</v>
          </cell>
          <cell r="C811">
            <v>12357</v>
          </cell>
          <cell r="D811">
            <v>760</v>
          </cell>
          <cell r="E811">
            <v>631</v>
          </cell>
          <cell r="F811">
            <v>110583</v>
          </cell>
          <cell r="G811">
            <v>0</v>
          </cell>
          <cell r="H811">
            <v>44610</v>
          </cell>
        </row>
        <row r="812">
          <cell r="A812">
            <v>43683</v>
          </cell>
          <cell r="B812">
            <v>7934</v>
          </cell>
          <cell r="C812">
            <v>11267</v>
          </cell>
          <cell r="D812">
            <v>668</v>
          </cell>
          <cell r="E812">
            <v>631</v>
          </cell>
          <cell r="F812">
            <v>104249</v>
          </cell>
          <cell r="G812">
            <v>0</v>
          </cell>
          <cell r="H812">
            <v>39499</v>
          </cell>
        </row>
        <row r="813">
          <cell r="A813">
            <v>43682</v>
          </cell>
          <cell r="B813">
            <v>6768</v>
          </cell>
          <cell r="C813">
            <v>9566</v>
          </cell>
          <cell r="D813">
            <v>764</v>
          </cell>
          <cell r="E813">
            <v>595</v>
          </cell>
          <cell r="F813">
            <v>96827</v>
          </cell>
          <cell r="G813">
            <v>0</v>
          </cell>
          <cell r="H813">
            <v>34230</v>
          </cell>
        </row>
        <row r="814">
          <cell r="A814">
            <v>43681</v>
          </cell>
          <cell r="B814">
            <v>6641</v>
          </cell>
          <cell r="C814">
            <v>11857</v>
          </cell>
          <cell r="D814">
            <v>1089</v>
          </cell>
          <cell r="E814">
            <v>681</v>
          </cell>
          <cell r="F814">
            <v>186187</v>
          </cell>
          <cell r="G814">
            <v>0</v>
          </cell>
          <cell r="H814">
            <v>57585</v>
          </cell>
        </row>
        <row r="815">
          <cell r="A815">
            <v>43680</v>
          </cell>
          <cell r="B815">
            <v>7102</v>
          </cell>
          <cell r="C815">
            <v>14478</v>
          </cell>
          <cell r="D815">
            <v>1646</v>
          </cell>
          <cell r="E815">
            <v>802</v>
          </cell>
          <cell r="F815">
            <v>215713</v>
          </cell>
          <cell r="G815">
            <v>0</v>
          </cell>
          <cell r="H815">
            <v>60922</v>
          </cell>
        </row>
        <row r="816">
          <cell r="A816">
            <v>43679</v>
          </cell>
          <cell r="B816">
            <v>6143</v>
          </cell>
          <cell r="C816">
            <v>10774</v>
          </cell>
          <cell r="D816">
            <v>1321</v>
          </cell>
          <cell r="E816">
            <v>774</v>
          </cell>
          <cell r="F816">
            <v>153556</v>
          </cell>
          <cell r="G816">
            <v>0</v>
          </cell>
          <cell r="H816">
            <v>43652</v>
          </cell>
        </row>
        <row r="817">
          <cell r="A817">
            <v>43678</v>
          </cell>
          <cell r="B817">
            <v>4624</v>
          </cell>
          <cell r="C817">
            <v>8511</v>
          </cell>
          <cell r="D817">
            <v>906</v>
          </cell>
          <cell r="E817">
            <v>721</v>
          </cell>
          <cell r="F817">
            <v>132809</v>
          </cell>
          <cell r="G817">
            <v>0</v>
          </cell>
          <cell r="H817">
            <v>36077</v>
          </cell>
        </row>
        <row r="818">
          <cell r="A818">
            <v>43677</v>
          </cell>
          <cell r="B818">
            <v>4753</v>
          </cell>
          <cell r="C818">
            <v>8230</v>
          </cell>
          <cell r="D818">
            <v>1054</v>
          </cell>
          <cell r="E818">
            <v>635</v>
          </cell>
          <cell r="F818">
            <v>124928</v>
          </cell>
          <cell r="G818">
            <v>0</v>
          </cell>
          <cell r="H818">
            <v>33666</v>
          </cell>
        </row>
        <row r="819">
          <cell r="A819">
            <v>43676</v>
          </cell>
          <cell r="B819">
            <v>4360</v>
          </cell>
          <cell r="C819">
            <v>7227</v>
          </cell>
          <cell r="D819">
            <v>921</v>
          </cell>
          <cell r="E819">
            <v>689</v>
          </cell>
          <cell r="F819">
            <v>119872</v>
          </cell>
          <cell r="G819">
            <v>0</v>
          </cell>
          <cell r="H819">
            <v>32030</v>
          </cell>
        </row>
        <row r="820">
          <cell r="A820">
            <v>43675</v>
          </cell>
          <cell r="B820">
            <v>4689</v>
          </cell>
          <cell r="C820">
            <v>7251</v>
          </cell>
          <cell r="D820">
            <v>743</v>
          </cell>
          <cell r="E820">
            <v>449</v>
          </cell>
          <cell r="F820">
            <v>106830</v>
          </cell>
          <cell r="G820">
            <v>0</v>
          </cell>
          <cell r="H820">
            <v>30980</v>
          </cell>
        </row>
        <row r="821">
          <cell r="A821">
            <v>43674</v>
          </cell>
          <cell r="B821">
            <v>5647</v>
          </cell>
          <cell r="C821">
            <v>11053</v>
          </cell>
          <cell r="D821">
            <v>1333</v>
          </cell>
          <cell r="E821">
            <v>651</v>
          </cell>
          <cell r="F821">
            <v>182733</v>
          </cell>
          <cell r="G821">
            <v>0</v>
          </cell>
          <cell r="H821">
            <v>50583</v>
          </cell>
        </row>
        <row r="822">
          <cell r="A822">
            <v>43673</v>
          </cell>
          <cell r="B822">
            <v>5552</v>
          </cell>
          <cell r="C822">
            <v>13219</v>
          </cell>
          <cell r="D822">
            <v>1734</v>
          </cell>
          <cell r="E822">
            <v>630</v>
          </cell>
          <cell r="F822">
            <v>215334</v>
          </cell>
          <cell r="G822">
            <v>0</v>
          </cell>
          <cell r="H822">
            <v>56339</v>
          </cell>
        </row>
        <row r="823">
          <cell r="A823">
            <v>43672</v>
          </cell>
          <cell r="B823">
            <v>4246</v>
          </cell>
          <cell r="C823">
            <v>9107</v>
          </cell>
          <cell r="D823">
            <v>1023</v>
          </cell>
          <cell r="E823">
            <v>633</v>
          </cell>
          <cell r="F823">
            <v>157230</v>
          </cell>
          <cell r="G823">
            <v>0</v>
          </cell>
          <cell r="H823">
            <v>38437</v>
          </cell>
        </row>
        <row r="824">
          <cell r="A824">
            <v>43671</v>
          </cell>
          <cell r="B824">
            <v>4030</v>
          </cell>
          <cell r="C824">
            <v>8815</v>
          </cell>
          <cell r="D824">
            <v>1091</v>
          </cell>
          <cell r="E824">
            <v>531</v>
          </cell>
          <cell r="F824">
            <v>157787</v>
          </cell>
          <cell r="G824">
            <v>0</v>
          </cell>
          <cell r="H824">
            <v>38930</v>
          </cell>
        </row>
        <row r="825">
          <cell r="A825">
            <v>43670</v>
          </cell>
          <cell r="B825">
            <v>3485</v>
          </cell>
          <cell r="C825">
            <v>7379</v>
          </cell>
          <cell r="D825">
            <v>918</v>
          </cell>
          <cell r="E825">
            <v>338</v>
          </cell>
          <cell r="F825">
            <v>129388</v>
          </cell>
          <cell r="G825">
            <v>0</v>
          </cell>
          <cell r="H825">
            <v>28210</v>
          </cell>
        </row>
        <row r="826">
          <cell r="A826">
            <v>43669</v>
          </cell>
          <cell r="B826">
            <v>3373</v>
          </cell>
          <cell r="C826">
            <v>6648</v>
          </cell>
          <cell r="D826">
            <v>869</v>
          </cell>
          <cell r="E826">
            <v>470</v>
          </cell>
          <cell r="F826">
            <v>118420</v>
          </cell>
          <cell r="G826">
            <v>0</v>
          </cell>
          <cell r="H826">
            <v>24808</v>
          </cell>
        </row>
        <row r="827">
          <cell r="A827">
            <v>43668</v>
          </cell>
          <cell r="B827">
            <v>4409</v>
          </cell>
          <cell r="C827">
            <v>5794</v>
          </cell>
          <cell r="D827">
            <v>769</v>
          </cell>
          <cell r="E827">
            <v>377</v>
          </cell>
          <cell r="F827">
            <v>86177</v>
          </cell>
          <cell r="G827">
            <v>0</v>
          </cell>
          <cell r="H827">
            <v>21642</v>
          </cell>
        </row>
        <row r="828">
          <cell r="A828">
            <v>43667</v>
          </cell>
          <cell r="B828">
            <v>5334</v>
          </cell>
          <cell r="C828">
            <v>9906</v>
          </cell>
          <cell r="D828">
            <v>1198</v>
          </cell>
          <cell r="E828">
            <v>464</v>
          </cell>
          <cell r="F828">
            <v>123069</v>
          </cell>
          <cell r="G828">
            <v>0</v>
          </cell>
          <cell r="H828">
            <v>40714</v>
          </cell>
        </row>
        <row r="829">
          <cell r="A829">
            <v>43666</v>
          </cell>
          <cell r="B829">
            <v>5477</v>
          </cell>
          <cell r="C829">
            <v>12443</v>
          </cell>
          <cell r="D829">
            <v>1585</v>
          </cell>
          <cell r="E829">
            <v>484</v>
          </cell>
          <cell r="F829">
            <v>136007</v>
          </cell>
          <cell r="G829">
            <v>0</v>
          </cell>
          <cell r="H829">
            <v>39518</v>
          </cell>
        </row>
        <row r="830">
          <cell r="A830">
            <v>43665</v>
          </cell>
          <cell r="B830">
            <v>4227</v>
          </cell>
          <cell r="C830">
            <v>8450</v>
          </cell>
          <cell r="D830">
            <v>1091</v>
          </cell>
          <cell r="E830">
            <v>345</v>
          </cell>
          <cell r="F830">
            <v>106603</v>
          </cell>
          <cell r="G830">
            <v>0</v>
          </cell>
          <cell r="H830">
            <v>26878</v>
          </cell>
        </row>
        <row r="831">
          <cell r="A831">
            <v>43664</v>
          </cell>
          <cell r="B831">
            <v>3019</v>
          </cell>
          <cell r="C831">
            <v>5974</v>
          </cell>
          <cell r="D831">
            <v>676</v>
          </cell>
          <cell r="E831">
            <v>356</v>
          </cell>
          <cell r="F831">
            <v>84647</v>
          </cell>
          <cell r="G831">
            <v>0</v>
          </cell>
          <cell r="H831">
            <v>18729</v>
          </cell>
        </row>
        <row r="832">
          <cell r="A832">
            <v>43663</v>
          </cell>
          <cell r="B832">
            <v>3352</v>
          </cell>
          <cell r="C832">
            <v>6063</v>
          </cell>
          <cell r="D832">
            <v>725</v>
          </cell>
          <cell r="E832">
            <v>331</v>
          </cell>
          <cell r="F832">
            <v>82445</v>
          </cell>
          <cell r="G832">
            <v>0</v>
          </cell>
          <cell r="H832">
            <v>16337</v>
          </cell>
        </row>
        <row r="833">
          <cell r="A833">
            <v>43662</v>
          </cell>
          <cell r="B833">
            <v>3224</v>
          </cell>
          <cell r="C833">
            <v>6037</v>
          </cell>
          <cell r="D833">
            <v>603</v>
          </cell>
          <cell r="E833">
            <v>341</v>
          </cell>
          <cell r="F833">
            <v>76778</v>
          </cell>
          <cell r="G833">
            <v>0</v>
          </cell>
          <cell r="H833">
            <v>14115</v>
          </cell>
        </row>
        <row r="834">
          <cell r="A834">
            <v>43661</v>
          </cell>
          <cell r="B834">
            <v>3399</v>
          </cell>
          <cell r="C834">
            <v>5608</v>
          </cell>
          <cell r="D834">
            <v>645</v>
          </cell>
          <cell r="E834">
            <v>296</v>
          </cell>
          <cell r="F834">
            <v>72285</v>
          </cell>
          <cell r="G834">
            <v>0</v>
          </cell>
          <cell r="H834">
            <v>9678</v>
          </cell>
        </row>
        <row r="835">
          <cell r="A835">
            <v>43660</v>
          </cell>
          <cell r="B835">
            <v>4466</v>
          </cell>
          <cell r="C835">
            <v>8910</v>
          </cell>
          <cell r="D835">
            <v>967</v>
          </cell>
          <cell r="E835">
            <v>373</v>
          </cell>
          <cell r="F835">
            <v>89362</v>
          </cell>
          <cell r="G835">
            <v>0</v>
          </cell>
          <cell r="H835">
            <v>27380</v>
          </cell>
        </row>
        <row r="836">
          <cell r="A836">
            <v>43659</v>
          </cell>
          <cell r="B836">
            <v>4685</v>
          </cell>
          <cell r="C836">
            <v>10295</v>
          </cell>
          <cell r="D836">
            <v>1213</v>
          </cell>
          <cell r="E836">
            <v>417</v>
          </cell>
          <cell r="F836">
            <v>100414</v>
          </cell>
          <cell r="G836">
            <v>0</v>
          </cell>
          <cell r="H836">
            <v>30051</v>
          </cell>
        </row>
        <row r="837">
          <cell r="A837">
            <v>43658</v>
          </cell>
          <cell r="B837">
            <v>4080</v>
          </cell>
          <cell r="C837">
            <v>7107</v>
          </cell>
          <cell r="D837">
            <v>798</v>
          </cell>
          <cell r="E837">
            <v>394</v>
          </cell>
          <cell r="F837">
            <v>69032</v>
          </cell>
          <cell r="G837">
            <v>0</v>
          </cell>
          <cell r="H837">
            <v>22378</v>
          </cell>
        </row>
        <row r="838">
          <cell r="A838">
            <v>43657</v>
          </cell>
          <cell r="B838">
            <v>3124</v>
          </cell>
          <cell r="C838">
            <v>5399</v>
          </cell>
          <cell r="D838">
            <v>579</v>
          </cell>
          <cell r="E838">
            <v>301</v>
          </cell>
          <cell r="F838">
            <v>52574</v>
          </cell>
          <cell r="G838">
            <v>0</v>
          </cell>
          <cell r="H838">
            <v>17999</v>
          </cell>
        </row>
        <row r="839">
          <cell r="A839">
            <v>43656</v>
          </cell>
          <cell r="B839">
            <v>3057</v>
          </cell>
          <cell r="C839">
            <v>5278</v>
          </cell>
          <cell r="D839">
            <v>548</v>
          </cell>
          <cell r="E839">
            <v>246</v>
          </cell>
          <cell r="F839">
            <v>45709</v>
          </cell>
          <cell r="G839">
            <v>0</v>
          </cell>
          <cell r="H839">
            <v>16831</v>
          </cell>
        </row>
        <row r="840">
          <cell r="A840">
            <v>43655</v>
          </cell>
          <cell r="B840">
            <v>3298</v>
          </cell>
          <cell r="C840">
            <v>5034</v>
          </cell>
          <cell r="D840">
            <v>520</v>
          </cell>
          <cell r="E840">
            <v>259</v>
          </cell>
          <cell r="F840">
            <v>40914</v>
          </cell>
          <cell r="G840">
            <v>0</v>
          </cell>
          <cell r="H840">
            <v>15572</v>
          </cell>
        </row>
        <row r="841">
          <cell r="A841">
            <v>43654</v>
          </cell>
          <cell r="B841">
            <v>3377</v>
          </cell>
          <cell r="C841">
            <v>5387</v>
          </cell>
          <cell r="D841">
            <v>599</v>
          </cell>
          <cell r="E841">
            <v>177</v>
          </cell>
          <cell r="F841">
            <v>39146</v>
          </cell>
          <cell r="G841">
            <v>0</v>
          </cell>
          <cell r="H841">
            <v>15313</v>
          </cell>
        </row>
        <row r="842">
          <cell r="A842">
            <v>43653</v>
          </cell>
          <cell r="B842">
            <v>4534</v>
          </cell>
          <cell r="C842">
            <v>8093</v>
          </cell>
          <cell r="D842">
            <v>1209</v>
          </cell>
          <cell r="E842">
            <v>297</v>
          </cell>
          <cell r="F842">
            <v>67173</v>
          </cell>
          <cell r="G842">
            <v>0</v>
          </cell>
          <cell r="H842">
            <v>23912</v>
          </cell>
        </row>
        <row r="843">
          <cell r="A843">
            <v>43652</v>
          </cell>
          <cell r="B843">
            <v>4645</v>
          </cell>
          <cell r="C843">
            <v>9736</v>
          </cell>
          <cell r="D843">
            <v>1299</v>
          </cell>
          <cell r="E843">
            <v>294</v>
          </cell>
          <cell r="F843">
            <v>76123</v>
          </cell>
          <cell r="G843">
            <v>0</v>
          </cell>
          <cell r="H843">
            <v>22546</v>
          </cell>
        </row>
        <row r="844">
          <cell r="A844">
            <v>43651</v>
          </cell>
          <cell r="B844">
            <v>3652</v>
          </cell>
          <cell r="C844">
            <v>6774</v>
          </cell>
          <cell r="D844">
            <v>708</v>
          </cell>
          <cell r="E844">
            <v>217</v>
          </cell>
          <cell r="F844">
            <v>61794</v>
          </cell>
          <cell r="G844">
            <v>0</v>
          </cell>
          <cell r="H844">
            <v>15195</v>
          </cell>
        </row>
        <row r="845">
          <cell r="A845">
            <v>43650</v>
          </cell>
          <cell r="B845">
            <v>2903</v>
          </cell>
          <cell r="C845">
            <v>5389</v>
          </cell>
          <cell r="D845">
            <v>445</v>
          </cell>
          <cell r="E845">
            <v>204</v>
          </cell>
          <cell r="F845">
            <v>49634</v>
          </cell>
          <cell r="G845">
            <v>0</v>
          </cell>
          <cell r="H845">
            <v>10853</v>
          </cell>
        </row>
        <row r="846">
          <cell r="A846">
            <v>43649</v>
          </cell>
          <cell r="B846">
            <v>2307</v>
          </cell>
          <cell r="C846">
            <v>3654</v>
          </cell>
          <cell r="D846">
            <v>448</v>
          </cell>
          <cell r="E846">
            <v>286</v>
          </cell>
          <cell r="F846">
            <v>41009</v>
          </cell>
          <cell r="G846">
            <v>0</v>
          </cell>
          <cell r="H846">
            <v>7697</v>
          </cell>
        </row>
        <row r="847">
          <cell r="A847">
            <v>43648</v>
          </cell>
          <cell r="B847">
            <v>2046</v>
          </cell>
          <cell r="C847">
            <v>2955</v>
          </cell>
          <cell r="D847">
            <v>636</v>
          </cell>
          <cell r="E847">
            <v>166</v>
          </cell>
          <cell r="F847">
            <v>33701</v>
          </cell>
          <cell r="G847">
            <v>0</v>
          </cell>
          <cell r="H847">
            <v>6124</v>
          </cell>
        </row>
        <row r="848">
          <cell r="A848">
            <v>43647</v>
          </cell>
          <cell r="B848">
            <v>2198</v>
          </cell>
          <cell r="C848">
            <v>3326</v>
          </cell>
          <cell r="D848">
            <v>527</v>
          </cell>
          <cell r="E848">
            <v>176</v>
          </cell>
          <cell r="F848">
            <v>30315</v>
          </cell>
          <cell r="G848">
            <v>0</v>
          </cell>
          <cell r="H848">
            <v>5172</v>
          </cell>
        </row>
        <row r="849">
          <cell r="A849">
            <v>43646</v>
          </cell>
          <cell r="B849">
            <v>1928</v>
          </cell>
          <cell r="C849">
            <v>3837</v>
          </cell>
          <cell r="D849">
            <v>898</v>
          </cell>
          <cell r="E849">
            <v>201</v>
          </cell>
          <cell r="F849">
            <v>90520</v>
          </cell>
          <cell r="G849">
            <v>0</v>
          </cell>
          <cell r="H849">
            <v>0</v>
          </cell>
        </row>
        <row r="850">
          <cell r="A850">
            <v>43645</v>
          </cell>
          <cell r="B850">
            <v>1900</v>
          </cell>
          <cell r="C850">
            <v>5076</v>
          </cell>
          <cell r="D850">
            <v>1237</v>
          </cell>
          <cell r="E850">
            <v>229</v>
          </cell>
          <cell r="F850">
            <v>111398</v>
          </cell>
          <cell r="G850">
            <v>0</v>
          </cell>
          <cell r="H850">
            <v>0</v>
          </cell>
        </row>
        <row r="851">
          <cell r="A851">
            <v>43644</v>
          </cell>
          <cell r="B851">
            <v>1598</v>
          </cell>
          <cell r="C851">
            <v>3983</v>
          </cell>
          <cell r="D851">
            <v>837</v>
          </cell>
          <cell r="E851">
            <v>215</v>
          </cell>
          <cell r="F851">
            <v>88116</v>
          </cell>
          <cell r="G851">
            <v>0</v>
          </cell>
          <cell r="H851">
            <v>0</v>
          </cell>
        </row>
        <row r="852">
          <cell r="A852">
            <v>43643</v>
          </cell>
          <cell r="B852">
            <v>1336</v>
          </cell>
          <cell r="C852">
            <v>3309</v>
          </cell>
          <cell r="D852">
            <v>806</v>
          </cell>
          <cell r="E852">
            <v>227</v>
          </cell>
          <cell r="F852">
            <v>79535</v>
          </cell>
          <cell r="G852">
            <v>0</v>
          </cell>
          <cell r="H852">
            <v>0</v>
          </cell>
        </row>
        <row r="853">
          <cell r="A853">
            <v>43642</v>
          </cell>
          <cell r="B853">
            <v>1315</v>
          </cell>
          <cell r="C853">
            <v>3081</v>
          </cell>
          <cell r="D853">
            <v>665</v>
          </cell>
          <cell r="E853">
            <v>136</v>
          </cell>
          <cell r="F853">
            <v>71706</v>
          </cell>
          <cell r="G853">
            <v>0</v>
          </cell>
          <cell r="H853">
            <v>0</v>
          </cell>
        </row>
        <row r="854">
          <cell r="A854">
            <v>43641</v>
          </cell>
          <cell r="B854">
            <v>1222</v>
          </cell>
          <cell r="C854">
            <v>2833</v>
          </cell>
          <cell r="D854">
            <v>462</v>
          </cell>
          <cell r="E854">
            <v>86</v>
          </cell>
          <cell r="F854">
            <v>65633</v>
          </cell>
          <cell r="G854">
            <v>0</v>
          </cell>
          <cell r="H854">
            <v>0</v>
          </cell>
        </row>
        <row r="855">
          <cell r="A855">
            <v>43640</v>
          </cell>
          <cell r="B855">
            <v>1036</v>
          </cell>
          <cell r="C855">
            <v>2726</v>
          </cell>
          <cell r="D855">
            <v>467</v>
          </cell>
          <cell r="E855">
            <v>150</v>
          </cell>
          <cell r="F855">
            <v>60197</v>
          </cell>
          <cell r="G855">
            <v>0</v>
          </cell>
          <cell r="H855">
            <v>0</v>
          </cell>
        </row>
        <row r="856">
          <cell r="A856">
            <v>43639</v>
          </cell>
          <cell r="B856">
            <v>1295</v>
          </cell>
          <cell r="C856">
            <v>4244</v>
          </cell>
          <cell r="D856">
            <v>1131</v>
          </cell>
          <cell r="E856">
            <v>122</v>
          </cell>
          <cell r="F856">
            <v>89688</v>
          </cell>
          <cell r="G856">
            <v>0</v>
          </cell>
          <cell r="H856">
            <v>0</v>
          </cell>
        </row>
        <row r="857">
          <cell r="A857">
            <v>43638</v>
          </cell>
          <cell r="B857">
            <v>1432</v>
          </cell>
          <cell r="C857">
            <v>5328</v>
          </cell>
          <cell r="D857">
            <v>1512</v>
          </cell>
          <cell r="E857">
            <v>211</v>
          </cell>
          <cell r="F857">
            <v>101647</v>
          </cell>
          <cell r="G857">
            <v>0</v>
          </cell>
          <cell r="H857">
            <v>0</v>
          </cell>
        </row>
        <row r="858">
          <cell r="A858">
            <v>43637</v>
          </cell>
          <cell r="B858">
            <v>1121</v>
          </cell>
          <cell r="C858">
            <v>4153</v>
          </cell>
          <cell r="D858">
            <v>1118</v>
          </cell>
          <cell r="E858">
            <v>80</v>
          </cell>
          <cell r="F858">
            <v>79589</v>
          </cell>
          <cell r="G858">
            <v>0</v>
          </cell>
          <cell r="H858">
            <v>0</v>
          </cell>
        </row>
        <row r="859">
          <cell r="A859">
            <v>43636</v>
          </cell>
          <cell r="B859">
            <v>1065</v>
          </cell>
          <cell r="C859">
            <v>3949</v>
          </cell>
          <cell r="D859">
            <v>704</v>
          </cell>
          <cell r="E859">
            <v>197</v>
          </cell>
          <cell r="F859">
            <v>63223</v>
          </cell>
          <cell r="G859">
            <v>0</v>
          </cell>
          <cell r="H859">
            <v>0</v>
          </cell>
        </row>
        <row r="860">
          <cell r="A860">
            <v>43635</v>
          </cell>
          <cell r="B860">
            <v>845</v>
          </cell>
          <cell r="C860">
            <v>3874</v>
          </cell>
          <cell r="D860">
            <v>612</v>
          </cell>
          <cell r="E860">
            <v>90</v>
          </cell>
          <cell r="F860">
            <v>58123</v>
          </cell>
          <cell r="G860">
            <v>0</v>
          </cell>
          <cell r="H860">
            <v>0</v>
          </cell>
        </row>
        <row r="861">
          <cell r="A861">
            <v>43634</v>
          </cell>
          <cell r="B861">
            <v>518</v>
          </cell>
          <cell r="C861">
            <v>2607</v>
          </cell>
          <cell r="D861">
            <v>589</v>
          </cell>
          <cell r="E861">
            <v>200</v>
          </cell>
          <cell r="F861">
            <v>54062</v>
          </cell>
          <cell r="G861">
            <v>0</v>
          </cell>
          <cell r="H861">
            <v>0</v>
          </cell>
        </row>
        <row r="862">
          <cell r="A862">
            <v>43633</v>
          </cell>
          <cell r="B862">
            <v>212</v>
          </cell>
          <cell r="C862">
            <v>990</v>
          </cell>
          <cell r="D862">
            <v>2568</v>
          </cell>
          <cell r="E862">
            <v>90</v>
          </cell>
          <cell r="F862">
            <v>46536</v>
          </cell>
          <cell r="G862">
            <v>0</v>
          </cell>
          <cell r="H862">
            <v>0</v>
          </cell>
        </row>
        <row r="863">
          <cell r="A863">
            <v>43632</v>
          </cell>
          <cell r="B863">
            <v>249</v>
          </cell>
          <cell r="C863">
            <v>1243</v>
          </cell>
          <cell r="D863">
            <v>2784</v>
          </cell>
          <cell r="E863">
            <v>99</v>
          </cell>
          <cell r="F863">
            <v>62160</v>
          </cell>
          <cell r="G863">
            <v>0</v>
          </cell>
          <cell r="H863">
            <v>0</v>
          </cell>
        </row>
        <row r="864">
          <cell r="A864">
            <v>43631</v>
          </cell>
          <cell r="B864">
            <v>246</v>
          </cell>
          <cell r="C864">
            <v>1594</v>
          </cell>
          <cell r="D864">
            <v>21905</v>
          </cell>
          <cell r="E864">
            <v>83</v>
          </cell>
          <cell r="F864">
            <v>64234</v>
          </cell>
          <cell r="G864">
            <v>0</v>
          </cell>
          <cell r="H864">
            <v>0</v>
          </cell>
        </row>
        <row r="865">
          <cell r="A865">
            <v>43630</v>
          </cell>
          <cell r="B865">
            <v>148</v>
          </cell>
          <cell r="C865">
            <v>1452</v>
          </cell>
          <cell r="D865">
            <v>12554</v>
          </cell>
          <cell r="E865">
            <v>72</v>
          </cell>
          <cell r="F865">
            <v>43166</v>
          </cell>
          <cell r="G865">
            <v>0</v>
          </cell>
          <cell r="H865">
            <v>0</v>
          </cell>
        </row>
        <row r="866">
          <cell r="A866">
            <v>43629</v>
          </cell>
          <cell r="B866">
            <v>114</v>
          </cell>
          <cell r="C866">
            <v>1090</v>
          </cell>
          <cell r="D866">
            <v>6493</v>
          </cell>
          <cell r="E866">
            <v>42</v>
          </cell>
          <cell r="F866">
            <v>30602</v>
          </cell>
          <cell r="G866">
            <v>0</v>
          </cell>
          <cell r="H866">
            <v>0</v>
          </cell>
        </row>
        <row r="867">
          <cell r="A867">
            <v>43628</v>
          </cell>
          <cell r="B867">
            <v>85</v>
          </cell>
          <cell r="C867">
            <v>1467</v>
          </cell>
          <cell r="D867">
            <v>1980</v>
          </cell>
          <cell r="E867">
            <v>26</v>
          </cell>
          <cell r="F867">
            <v>18550</v>
          </cell>
          <cell r="G867">
            <v>0</v>
          </cell>
          <cell r="H867">
            <v>0</v>
          </cell>
        </row>
        <row r="868">
          <cell r="A868">
            <v>43627</v>
          </cell>
          <cell r="B868">
            <v>22</v>
          </cell>
          <cell r="C868">
            <v>455</v>
          </cell>
          <cell r="D868">
            <v>302</v>
          </cell>
          <cell r="E868">
            <v>0</v>
          </cell>
          <cell r="F868">
            <v>6290</v>
          </cell>
          <cell r="G868">
            <v>0</v>
          </cell>
          <cell r="H868">
            <v>0</v>
          </cell>
        </row>
        <row r="869">
          <cell r="A869">
            <v>43626</v>
          </cell>
          <cell r="B869">
            <v>0</v>
          </cell>
          <cell r="C869">
            <v>0</v>
          </cell>
          <cell r="D869">
            <v>0</v>
          </cell>
          <cell r="E869">
            <v>0</v>
          </cell>
          <cell r="F869">
            <v>0</v>
          </cell>
          <cell r="G869">
            <v>0</v>
          </cell>
          <cell r="H869">
            <v>0</v>
          </cell>
        </row>
        <row r="870">
          <cell r="A870">
            <v>43623</v>
          </cell>
          <cell r="B870">
            <v>0</v>
          </cell>
          <cell r="C870">
            <v>0</v>
          </cell>
          <cell r="D870">
            <v>0</v>
          </cell>
          <cell r="E870">
            <v>0</v>
          </cell>
          <cell r="F870">
            <v>0</v>
          </cell>
          <cell r="G870">
            <v>0</v>
          </cell>
          <cell r="H870">
            <v>0</v>
          </cell>
        </row>
        <row r="871">
          <cell r="A871">
            <v>43622</v>
          </cell>
          <cell r="B871">
            <v>0</v>
          </cell>
          <cell r="C871">
            <v>0</v>
          </cell>
          <cell r="D871">
            <v>0</v>
          </cell>
          <cell r="E871">
            <v>0</v>
          </cell>
          <cell r="F871">
            <v>0</v>
          </cell>
          <cell r="G871">
            <v>0</v>
          </cell>
          <cell r="H871">
            <v>0</v>
          </cell>
        </row>
        <row r="872">
          <cell r="A872">
            <v>43621</v>
          </cell>
          <cell r="B872">
            <v>0</v>
          </cell>
          <cell r="C872">
            <v>0</v>
          </cell>
          <cell r="D872">
            <v>0</v>
          </cell>
          <cell r="E872">
            <v>0</v>
          </cell>
          <cell r="F872">
            <v>0</v>
          </cell>
          <cell r="G872">
            <v>0</v>
          </cell>
          <cell r="H872">
            <v>0</v>
          </cell>
        </row>
        <row r="873">
          <cell r="A873">
            <v>43620</v>
          </cell>
          <cell r="B873">
            <v>3</v>
          </cell>
          <cell r="C873">
            <v>0</v>
          </cell>
          <cell r="D873">
            <v>0</v>
          </cell>
          <cell r="E873">
            <v>0</v>
          </cell>
          <cell r="F873">
            <v>0</v>
          </cell>
          <cell r="G873">
            <v>0</v>
          </cell>
          <cell r="H873">
            <v>0</v>
          </cell>
        </row>
        <row r="874">
          <cell r="A874">
            <v>42986</v>
          </cell>
          <cell r="B874">
            <v>0</v>
          </cell>
          <cell r="C874">
            <v>10</v>
          </cell>
          <cell r="D874">
            <v>0</v>
          </cell>
          <cell r="E874">
            <v>0</v>
          </cell>
          <cell r="F874">
            <v>0</v>
          </cell>
          <cell r="G874">
            <v>0</v>
          </cell>
          <cell r="H874">
            <v>0</v>
          </cell>
        </row>
        <row r="875">
          <cell r="A875">
            <v>42985</v>
          </cell>
          <cell r="B875">
            <v>93</v>
          </cell>
          <cell r="C875">
            <v>456</v>
          </cell>
          <cell r="D875">
            <v>0</v>
          </cell>
          <cell r="E875">
            <v>5</v>
          </cell>
          <cell r="F875">
            <v>0</v>
          </cell>
          <cell r="G875">
            <v>0</v>
          </cell>
          <cell r="H875">
            <v>0</v>
          </cell>
        </row>
        <row r="876">
          <cell r="A876">
            <v>42984</v>
          </cell>
          <cell r="B876">
            <v>73</v>
          </cell>
          <cell r="C876">
            <v>650</v>
          </cell>
          <cell r="D876">
            <v>7</v>
          </cell>
          <cell r="E876">
            <v>0</v>
          </cell>
          <cell r="F876">
            <v>0</v>
          </cell>
          <cell r="G876">
            <v>0</v>
          </cell>
          <cell r="H876">
            <v>0</v>
          </cell>
        </row>
        <row r="877">
          <cell r="A877">
            <v>42983</v>
          </cell>
          <cell r="B877">
            <v>16</v>
          </cell>
          <cell r="C877">
            <v>381</v>
          </cell>
          <cell r="D877">
            <v>5</v>
          </cell>
          <cell r="E877">
            <v>0</v>
          </cell>
          <cell r="F877">
            <v>0</v>
          </cell>
          <cell r="G877">
            <v>0</v>
          </cell>
          <cell r="H877">
            <v>0</v>
          </cell>
        </row>
        <row r="878">
          <cell r="A878">
            <v>42982</v>
          </cell>
          <cell r="B878">
            <v>0</v>
          </cell>
          <cell r="C878">
            <v>42</v>
          </cell>
          <cell r="D878">
            <v>0</v>
          </cell>
          <cell r="E878">
            <v>0</v>
          </cell>
          <cell r="F878">
            <v>0</v>
          </cell>
          <cell r="G878">
            <v>0</v>
          </cell>
          <cell r="H878">
            <v>0</v>
          </cell>
        </row>
        <row r="879">
          <cell r="A879">
            <v>42979</v>
          </cell>
          <cell r="B879">
            <v>0</v>
          </cell>
          <cell r="C879">
            <v>0</v>
          </cell>
          <cell r="D879">
            <v>0</v>
          </cell>
          <cell r="E879">
            <v>0</v>
          </cell>
          <cell r="F879">
            <v>0</v>
          </cell>
          <cell r="G879">
            <v>0</v>
          </cell>
          <cell r="H879">
            <v>0</v>
          </cell>
        </row>
        <row r="880">
          <cell r="A880">
            <v>42977</v>
          </cell>
          <cell r="B880">
            <v>0</v>
          </cell>
          <cell r="C880">
            <v>0</v>
          </cell>
          <cell r="D880">
            <v>0</v>
          </cell>
          <cell r="E880">
            <v>0</v>
          </cell>
          <cell r="F880">
            <v>0</v>
          </cell>
          <cell r="G880">
            <v>0</v>
          </cell>
          <cell r="H880">
            <v>0</v>
          </cell>
        </row>
        <row r="881">
          <cell r="A881">
            <v>42824</v>
          </cell>
          <cell r="B881">
            <v>0</v>
          </cell>
          <cell r="C881">
            <v>0</v>
          </cell>
          <cell r="D881">
            <v>0</v>
          </cell>
          <cell r="E881">
            <v>0</v>
          </cell>
          <cell r="F881">
            <v>0</v>
          </cell>
          <cell r="G881">
            <v>0</v>
          </cell>
          <cell r="H881">
            <v>0</v>
          </cell>
        </row>
        <row r="882">
          <cell r="A882">
            <v>42779</v>
          </cell>
          <cell r="B882">
            <v>0</v>
          </cell>
          <cell r="C882">
            <v>0</v>
          </cell>
          <cell r="D882">
            <v>0</v>
          </cell>
          <cell r="E882">
            <v>0</v>
          </cell>
          <cell r="F882">
            <v>0</v>
          </cell>
          <cell r="G882">
            <v>0</v>
          </cell>
          <cell r="H882">
            <v>0</v>
          </cell>
        </row>
        <row r="883">
          <cell r="A883">
            <v>42401</v>
          </cell>
          <cell r="B883">
            <v>0</v>
          </cell>
          <cell r="C883">
            <v>0</v>
          </cell>
          <cell r="D883">
            <v>0</v>
          </cell>
          <cell r="E883">
            <v>0</v>
          </cell>
          <cell r="F883">
            <v>0</v>
          </cell>
          <cell r="G883">
            <v>0</v>
          </cell>
          <cell r="H883">
            <v>0</v>
          </cell>
        </row>
        <row r="884">
          <cell r="A884">
            <v>42352</v>
          </cell>
          <cell r="B884">
            <v>0</v>
          </cell>
          <cell r="C884">
            <v>0</v>
          </cell>
          <cell r="D884">
            <v>0</v>
          </cell>
          <cell r="E884">
            <v>0</v>
          </cell>
          <cell r="F884">
            <v>0</v>
          </cell>
          <cell r="G884">
            <v>0</v>
          </cell>
          <cell r="H884">
            <v>0</v>
          </cell>
        </row>
        <row r="885">
          <cell r="A885">
            <v>42344</v>
          </cell>
          <cell r="B885">
            <v>0</v>
          </cell>
          <cell r="C885">
            <v>0</v>
          </cell>
          <cell r="D885">
            <v>0</v>
          </cell>
          <cell r="E885">
            <v>0</v>
          </cell>
          <cell r="F885">
            <v>0</v>
          </cell>
          <cell r="G885">
            <v>0</v>
          </cell>
          <cell r="H885">
            <v>0</v>
          </cell>
        </row>
        <row r="886">
          <cell r="A886">
            <v>42343</v>
          </cell>
          <cell r="B886">
            <v>0</v>
          </cell>
          <cell r="C886">
            <v>0</v>
          </cell>
          <cell r="D886">
            <v>0</v>
          </cell>
          <cell r="E886">
            <v>0</v>
          </cell>
          <cell r="F886">
            <v>0</v>
          </cell>
          <cell r="G886">
            <v>0</v>
          </cell>
          <cell r="H886">
            <v>0</v>
          </cell>
        </row>
        <row r="887">
          <cell r="A887">
            <v>42324</v>
          </cell>
          <cell r="B887">
            <v>0</v>
          </cell>
          <cell r="C887">
            <v>0</v>
          </cell>
          <cell r="D887">
            <v>0</v>
          </cell>
          <cell r="E887">
            <v>0</v>
          </cell>
          <cell r="F887">
            <v>0</v>
          </cell>
          <cell r="G887">
            <v>0</v>
          </cell>
          <cell r="H887">
            <v>0</v>
          </cell>
        </row>
        <row r="888">
          <cell r="A888">
            <v>42321</v>
          </cell>
          <cell r="B888">
            <v>0</v>
          </cell>
          <cell r="C888">
            <v>0</v>
          </cell>
          <cell r="D888">
            <v>0</v>
          </cell>
          <cell r="E888">
            <v>0</v>
          </cell>
          <cell r="F888">
            <v>0</v>
          </cell>
          <cell r="G888">
            <v>0</v>
          </cell>
          <cell r="H888">
            <v>0</v>
          </cell>
        </row>
        <row r="889">
          <cell r="A889">
            <v>42317</v>
          </cell>
          <cell r="B889">
            <v>0</v>
          </cell>
          <cell r="C889">
            <v>0</v>
          </cell>
          <cell r="D889">
            <v>0</v>
          </cell>
          <cell r="E889">
            <v>0</v>
          </cell>
          <cell r="F889">
            <v>0</v>
          </cell>
          <cell r="G889">
            <v>0</v>
          </cell>
          <cell r="H889">
            <v>0</v>
          </cell>
        </row>
        <row r="890">
          <cell r="A890">
            <v>42315</v>
          </cell>
          <cell r="B890">
            <v>0</v>
          </cell>
          <cell r="C890">
            <v>0</v>
          </cell>
          <cell r="D890">
            <v>0</v>
          </cell>
          <cell r="E890">
            <v>0</v>
          </cell>
          <cell r="F890">
            <v>0</v>
          </cell>
          <cell r="G890">
            <v>0</v>
          </cell>
          <cell r="H890">
            <v>0</v>
          </cell>
        </row>
        <row r="891">
          <cell r="A891">
            <v>41955</v>
          </cell>
          <cell r="B891">
            <v>0</v>
          </cell>
          <cell r="C891">
            <v>0</v>
          </cell>
          <cell r="D891">
            <v>0</v>
          </cell>
          <cell r="E891">
            <v>0</v>
          </cell>
          <cell r="F891">
            <v>0</v>
          </cell>
          <cell r="G891">
            <v>0</v>
          </cell>
          <cell r="H891">
            <v>0</v>
          </cell>
        </row>
        <row r="892">
          <cell r="A892">
            <v>41934</v>
          </cell>
          <cell r="B892">
            <v>0</v>
          </cell>
          <cell r="C892">
            <v>0</v>
          </cell>
          <cell r="D892">
            <v>0</v>
          </cell>
          <cell r="E892">
            <v>0</v>
          </cell>
          <cell r="F892">
            <v>0</v>
          </cell>
          <cell r="G892">
            <v>0</v>
          </cell>
          <cell r="H892">
            <v>0</v>
          </cell>
        </row>
        <row r="893">
          <cell r="A893">
            <v>41842</v>
          </cell>
          <cell r="B893">
            <v>0</v>
          </cell>
          <cell r="C893">
            <v>0</v>
          </cell>
          <cell r="D893">
            <v>0</v>
          </cell>
          <cell r="E893">
            <v>0</v>
          </cell>
          <cell r="F893">
            <v>0</v>
          </cell>
          <cell r="G893">
            <v>0</v>
          </cell>
          <cell r="H893">
            <v>0</v>
          </cell>
        </row>
        <row r="894">
          <cell r="A894">
            <v>41841</v>
          </cell>
          <cell r="B894">
            <v>0</v>
          </cell>
          <cell r="C894">
            <v>0</v>
          </cell>
          <cell r="D894">
            <v>0</v>
          </cell>
          <cell r="E894">
            <v>0</v>
          </cell>
          <cell r="F894">
            <v>0</v>
          </cell>
          <cell r="G894">
            <v>0</v>
          </cell>
          <cell r="H894">
            <v>0</v>
          </cell>
        </row>
        <row r="895">
          <cell r="A895">
            <v>41781</v>
          </cell>
          <cell r="B895">
            <v>0</v>
          </cell>
          <cell r="C895">
            <v>0</v>
          </cell>
          <cell r="D895">
            <v>0</v>
          </cell>
          <cell r="E895">
            <v>0</v>
          </cell>
          <cell r="F895">
            <v>0</v>
          </cell>
          <cell r="G895">
            <v>0</v>
          </cell>
          <cell r="H895">
            <v>0</v>
          </cell>
        </row>
        <row r="896">
          <cell r="A896">
            <v>41780</v>
          </cell>
          <cell r="B896">
            <v>0</v>
          </cell>
          <cell r="C896">
            <v>0</v>
          </cell>
          <cell r="D896">
            <v>0</v>
          </cell>
          <cell r="E896">
            <v>0</v>
          </cell>
          <cell r="F896">
            <v>0</v>
          </cell>
          <cell r="G896">
            <v>0</v>
          </cell>
          <cell r="H896">
            <v>0</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persons/person.xml><?xml version="1.0" encoding="utf-8"?>
<personList xmlns="http://schemas.microsoft.com/office/spreadsheetml/2018/threadedcomments" xmlns:x="http://schemas.openxmlformats.org/spreadsheetml/2006/main">
  <person displayName="Kavya Bhat" id="{FD4F165D-2BB2-4984-8951-B04A2F3A0A22}" userId="Kavya Bhat"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 dT="2021-06-29T02:36:05.83" personId="{FD4F165D-2BB2-4984-8951-B04A2F3A0A22}" id="{C770E94D-0A42-474F-8A5B-4D788EE2F032}">
    <text>Avg LTV</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1-06-29T02:36:05.83" personId="{FD4F165D-2BB2-4984-8951-B04A2F3A0A22}" id="{E1148102-4418-488F-83C6-1C417A804E9B}">
    <text>Avg LTV</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0054-C84D-4F6A-BD2D-19D6D8BC3E50}">
  <sheetPr codeName="Sheet4"/>
  <dimension ref="A1:Y806"/>
  <sheetViews>
    <sheetView showGridLines="0" tabSelected="1" zoomScale="85" zoomScaleNormal="85" workbookViewId="0"/>
  </sheetViews>
  <sheetFormatPr defaultRowHeight="15" x14ac:dyDescent="0.25"/>
  <cols>
    <col min="1" max="1" width="10.7109375" bestFit="1" customWidth="1"/>
    <col min="11" max="11" width="10.5703125" bestFit="1" customWidth="1"/>
  </cols>
  <sheetData>
    <row r="1" spans="1:25" x14ac:dyDescent="0.25">
      <c r="A1" s="265" t="s">
        <v>0</v>
      </c>
      <c r="B1" s="266" t="s">
        <v>1</v>
      </c>
      <c r="C1" s="266" t="s">
        <v>2</v>
      </c>
      <c r="D1" s="266" t="s">
        <v>137</v>
      </c>
      <c r="E1" s="266"/>
      <c r="H1" s="327" t="s">
        <v>162</v>
      </c>
      <c r="I1" s="327"/>
      <c r="K1" s="356" t="s">
        <v>290</v>
      </c>
      <c r="L1" s="305">
        <f>SUMPRODUCT(E732:E806,B732:B806)/SUM(B732:B806)</f>
        <v>0.11961798575105544</v>
      </c>
      <c r="Y1" s="189">
        <f>SUMPRODUCT(E572:E732,B572:B732)/SUM(B572:B732)</f>
        <v>0.17691543680744737</v>
      </c>
    </row>
    <row r="2" spans="1:25" x14ac:dyDescent="0.25">
      <c r="A2" s="267">
        <v>43627</v>
      </c>
      <c r="B2" s="268">
        <v>942</v>
      </c>
      <c r="C2" s="268">
        <v>1655.1534901</v>
      </c>
      <c r="D2" s="269">
        <f>B2-C2</f>
        <v>-713.1534901</v>
      </c>
      <c r="E2" s="270">
        <f>ABS((B2-C2)/B2)</f>
        <v>0.75706315297239912</v>
      </c>
      <c r="H2" s="1" t="s">
        <v>3</v>
      </c>
      <c r="I2" s="2">
        <f>RSQ(B2:B806,C2:C806)</f>
        <v>0.92564732390551208</v>
      </c>
    </row>
    <row r="3" spans="1:25" x14ac:dyDescent="0.25">
      <c r="A3" s="267">
        <v>43628</v>
      </c>
      <c r="B3" s="268">
        <v>2346</v>
      </c>
      <c r="C3" s="268">
        <v>1542.1052681000001</v>
      </c>
      <c r="D3" s="269">
        <f t="shared" ref="D3:D66" si="0">B3-C3</f>
        <v>803.8947318999999</v>
      </c>
      <c r="E3" s="270">
        <f t="shared" ref="E3:E66" si="1">ABS((B3-C3)/B3)</f>
        <v>0.34266612612958225</v>
      </c>
      <c r="H3" s="1" t="s">
        <v>112</v>
      </c>
      <c r="I3" s="2">
        <f>SUMPRODUCT(E2:E806,B2:B806)/SUM(B2:B806)</f>
        <v>0.13573115546499923</v>
      </c>
    </row>
    <row r="4" spans="1:25" x14ac:dyDescent="0.25">
      <c r="A4" s="267">
        <v>43629</v>
      </c>
      <c r="B4" s="268">
        <v>2918</v>
      </c>
      <c r="C4" s="268">
        <v>1872.4971860999999</v>
      </c>
      <c r="D4" s="269">
        <f t="shared" si="0"/>
        <v>1045.5028139000001</v>
      </c>
      <c r="E4" s="270">
        <f t="shared" si="1"/>
        <v>0.35829431593557232</v>
      </c>
    </row>
    <row r="5" spans="1:25" x14ac:dyDescent="0.25">
      <c r="A5" s="267">
        <v>43630</v>
      </c>
      <c r="B5" s="268">
        <v>4192</v>
      </c>
      <c r="C5" s="268">
        <v>3620.7442025999999</v>
      </c>
      <c r="D5" s="269">
        <f t="shared" si="0"/>
        <v>571.25579740000012</v>
      </c>
      <c r="E5" s="270">
        <f t="shared" si="1"/>
        <v>0.13627285243320614</v>
      </c>
    </row>
    <row r="6" spans="1:25" x14ac:dyDescent="0.25">
      <c r="A6" s="267">
        <v>43631</v>
      </c>
      <c r="B6" s="268">
        <v>5102</v>
      </c>
      <c r="C6" s="268">
        <v>6011.8597284999996</v>
      </c>
      <c r="D6" s="269">
        <f t="shared" si="0"/>
        <v>-909.85972849999962</v>
      </c>
      <c r="E6" s="270">
        <f t="shared" si="1"/>
        <v>0.17833393345746759</v>
      </c>
    </row>
    <row r="7" spans="1:25" x14ac:dyDescent="0.25">
      <c r="A7" s="267">
        <v>43632</v>
      </c>
      <c r="B7" s="268">
        <v>3205</v>
      </c>
      <c r="C7" s="268">
        <v>4417.4819927999997</v>
      </c>
      <c r="D7" s="269">
        <f t="shared" si="0"/>
        <v>-1212.4819927999997</v>
      </c>
      <c r="E7" s="270">
        <f t="shared" si="1"/>
        <v>0.3783095141341653</v>
      </c>
    </row>
    <row r="8" spans="1:25" x14ac:dyDescent="0.25">
      <c r="A8" s="267">
        <v>43633</v>
      </c>
      <c r="B8" s="268">
        <v>2298</v>
      </c>
      <c r="C8" s="268">
        <v>2249.3582350000001</v>
      </c>
      <c r="D8" s="269">
        <f t="shared" si="0"/>
        <v>48.64176499999985</v>
      </c>
      <c r="E8" s="270">
        <f t="shared" si="1"/>
        <v>2.1166999564838924E-2</v>
      </c>
    </row>
    <row r="9" spans="1:25" x14ac:dyDescent="0.25">
      <c r="A9" s="267">
        <v>43634</v>
      </c>
      <c r="B9" s="268">
        <v>2569</v>
      </c>
      <c r="C9" s="268">
        <v>2730.4839740000002</v>
      </c>
      <c r="D9" s="269">
        <f t="shared" si="0"/>
        <v>-161.48397400000022</v>
      </c>
      <c r="E9" s="270">
        <f t="shared" si="1"/>
        <v>6.2858689762553613E-2</v>
      </c>
    </row>
    <row r="10" spans="1:25" x14ac:dyDescent="0.25">
      <c r="A10" s="267">
        <v>43635</v>
      </c>
      <c r="B10" s="268">
        <v>2562</v>
      </c>
      <c r="C10" s="268">
        <v>2712.1457999999998</v>
      </c>
      <c r="D10" s="269">
        <f t="shared" si="0"/>
        <v>-150.14579999999978</v>
      </c>
      <c r="E10" s="270">
        <f t="shared" si="1"/>
        <v>5.86049180327868E-2</v>
      </c>
    </row>
    <row r="11" spans="1:25" x14ac:dyDescent="0.25">
      <c r="A11" s="267">
        <v>43636</v>
      </c>
      <c r="B11" s="268">
        <v>2652</v>
      </c>
      <c r="C11" s="268">
        <v>2763.0010975999999</v>
      </c>
      <c r="D11" s="269">
        <f t="shared" si="0"/>
        <v>-111.00109759999987</v>
      </c>
      <c r="E11" s="270">
        <f t="shared" si="1"/>
        <v>4.1855617496229208E-2</v>
      </c>
    </row>
    <row r="12" spans="1:25" x14ac:dyDescent="0.25">
      <c r="A12" s="267">
        <v>43637</v>
      </c>
      <c r="B12" s="268">
        <v>3236</v>
      </c>
      <c r="C12" s="268">
        <v>3937.5214798000002</v>
      </c>
      <c r="D12" s="269">
        <f t="shared" si="0"/>
        <v>-701.52147980000018</v>
      </c>
      <c r="E12" s="270">
        <f t="shared" si="1"/>
        <v>0.21678661304079117</v>
      </c>
    </row>
    <row r="13" spans="1:25" x14ac:dyDescent="0.25">
      <c r="A13" s="267">
        <v>43638</v>
      </c>
      <c r="B13" s="268">
        <v>3836</v>
      </c>
      <c r="C13" s="268">
        <v>5931.4404548000002</v>
      </c>
      <c r="D13" s="269">
        <f t="shared" si="0"/>
        <v>-2095.4404548000002</v>
      </c>
      <c r="E13" s="270">
        <f t="shared" si="1"/>
        <v>0.54625663576642347</v>
      </c>
    </row>
    <row r="14" spans="1:25" x14ac:dyDescent="0.25">
      <c r="A14" s="267">
        <v>43639</v>
      </c>
      <c r="B14" s="268">
        <v>2942</v>
      </c>
      <c r="C14" s="268">
        <v>3991.712548</v>
      </c>
      <c r="D14" s="269">
        <f t="shared" si="0"/>
        <v>-1049.712548</v>
      </c>
      <c r="E14" s="270">
        <f t="shared" si="1"/>
        <v>0.35680236165873552</v>
      </c>
    </row>
    <row r="15" spans="1:25" x14ac:dyDescent="0.25">
      <c r="A15" s="267">
        <v>43640</v>
      </c>
      <c r="B15" s="268">
        <v>1819</v>
      </c>
      <c r="C15" s="268">
        <v>1614.3360791</v>
      </c>
      <c r="D15" s="269">
        <f t="shared" si="0"/>
        <v>204.66392089999999</v>
      </c>
      <c r="E15" s="270">
        <f t="shared" si="1"/>
        <v>0.11251452495876856</v>
      </c>
    </row>
    <row r="16" spans="1:25" x14ac:dyDescent="0.25">
      <c r="A16" s="267">
        <v>43641</v>
      </c>
      <c r="B16" s="268">
        <v>2052</v>
      </c>
      <c r="C16" s="268">
        <v>1939.8061124000001</v>
      </c>
      <c r="D16" s="269">
        <f t="shared" si="0"/>
        <v>112.19388759999993</v>
      </c>
      <c r="E16" s="270">
        <f t="shared" si="1"/>
        <v>5.4675383820662733E-2</v>
      </c>
    </row>
    <row r="17" spans="1:5" x14ac:dyDescent="0.25">
      <c r="A17" s="267">
        <v>43642</v>
      </c>
      <c r="B17" s="268">
        <v>2169</v>
      </c>
      <c r="C17" s="268">
        <v>1800.7369045999999</v>
      </c>
      <c r="D17" s="269">
        <f t="shared" si="0"/>
        <v>368.26309540000011</v>
      </c>
      <c r="E17" s="270">
        <f t="shared" si="1"/>
        <v>0.16978473739050259</v>
      </c>
    </row>
    <row r="18" spans="1:5" x14ac:dyDescent="0.25">
      <c r="A18" s="267">
        <v>43643</v>
      </c>
      <c r="B18" s="268">
        <v>2356</v>
      </c>
      <c r="C18" s="268">
        <v>1705.0951768</v>
      </c>
      <c r="D18" s="269">
        <f t="shared" si="0"/>
        <v>650.90482320000001</v>
      </c>
      <c r="E18" s="270">
        <f t="shared" si="1"/>
        <v>0.27627539185059424</v>
      </c>
    </row>
    <row r="19" spans="1:5" x14ac:dyDescent="0.25">
      <c r="A19" s="267">
        <v>43644</v>
      </c>
      <c r="B19" s="268">
        <v>2863</v>
      </c>
      <c r="C19" s="268">
        <v>3157.4261277000001</v>
      </c>
      <c r="D19" s="269">
        <f t="shared" si="0"/>
        <v>-294.42612770000005</v>
      </c>
      <c r="E19" s="270">
        <f t="shared" si="1"/>
        <v>0.10283832612644081</v>
      </c>
    </row>
    <row r="20" spans="1:5" x14ac:dyDescent="0.25">
      <c r="A20" s="267">
        <v>43645</v>
      </c>
      <c r="B20" s="268">
        <v>3937</v>
      </c>
      <c r="C20" s="268">
        <v>5202.9806325999998</v>
      </c>
      <c r="D20" s="269">
        <f t="shared" si="0"/>
        <v>-1265.9806325999998</v>
      </c>
      <c r="E20" s="270">
        <f t="shared" si="1"/>
        <v>0.32155972379984754</v>
      </c>
    </row>
    <row r="21" spans="1:5" x14ac:dyDescent="0.25">
      <c r="A21" s="267">
        <v>43646</v>
      </c>
      <c r="B21" s="268">
        <v>2927</v>
      </c>
      <c r="C21" s="268">
        <v>3343.1871927000002</v>
      </c>
      <c r="D21" s="269">
        <f t="shared" si="0"/>
        <v>-416.1871927000002</v>
      </c>
      <c r="E21" s="270">
        <f t="shared" si="1"/>
        <v>0.14218899648103867</v>
      </c>
    </row>
    <row r="22" spans="1:5" x14ac:dyDescent="0.25">
      <c r="A22" s="267">
        <v>43647</v>
      </c>
      <c r="B22" s="268">
        <v>1543</v>
      </c>
      <c r="C22" s="268">
        <v>1311.5789208000001</v>
      </c>
      <c r="D22" s="269">
        <f t="shared" si="0"/>
        <v>231.42107919999989</v>
      </c>
      <c r="E22" s="270">
        <f t="shared" si="1"/>
        <v>0.149981256772521</v>
      </c>
    </row>
    <row r="23" spans="1:5" x14ac:dyDescent="0.25">
      <c r="A23" s="267">
        <v>43648</v>
      </c>
      <c r="B23" s="268">
        <v>1451</v>
      </c>
      <c r="C23" s="268">
        <v>1911.4146579999999</v>
      </c>
      <c r="D23" s="269">
        <f t="shared" si="0"/>
        <v>-460.41465799999992</v>
      </c>
      <c r="E23" s="270">
        <f t="shared" si="1"/>
        <v>0.31730851688490691</v>
      </c>
    </row>
    <row r="24" spans="1:5" x14ac:dyDescent="0.25">
      <c r="A24" s="267">
        <v>43649</v>
      </c>
      <c r="B24" s="268">
        <v>1506</v>
      </c>
      <c r="C24" s="268">
        <v>2023.0950542999999</v>
      </c>
      <c r="D24" s="269">
        <f t="shared" si="0"/>
        <v>-517.0950542999999</v>
      </c>
      <c r="E24" s="270">
        <f t="shared" si="1"/>
        <v>0.34335660976095611</v>
      </c>
    </row>
    <row r="25" spans="1:5" x14ac:dyDescent="0.25">
      <c r="A25" s="267">
        <v>43650</v>
      </c>
      <c r="B25" s="268">
        <v>1840</v>
      </c>
      <c r="C25" s="268">
        <v>2281.1835378999999</v>
      </c>
      <c r="D25" s="269">
        <f t="shared" si="0"/>
        <v>-441.18353789999992</v>
      </c>
      <c r="E25" s="270">
        <f t="shared" si="1"/>
        <v>0.23977366190217386</v>
      </c>
    </row>
    <row r="26" spans="1:5" x14ac:dyDescent="0.25">
      <c r="A26" s="267">
        <v>43651</v>
      </c>
      <c r="B26" s="268">
        <v>2534</v>
      </c>
      <c r="C26" s="268">
        <v>4304.3933071000001</v>
      </c>
      <c r="D26" s="269">
        <f t="shared" si="0"/>
        <v>-1770.3933071000001</v>
      </c>
      <c r="E26" s="270">
        <f t="shared" si="1"/>
        <v>0.69865560659037096</v>
      </c>
    </row>
    <row r="27" spans="1:5" x14ac:dyDescent="0.25">
      <c r="A27" s="267">
        <v>43652</v>
      </c>
      <c r="B27" s="268">
        <v>3548</v>
      </c>
      <c r="C27" s="268">
        <v>6719.6590145999999</v>
      </c>
      <c r="D27" s="269">
        <f t="shared" si="0"/>
        <v>-3171.6590145999999</v>
      </c>
      <c r="E27" s="270">
        <f t="shared" si="1"/>
        <v>0.89392869633596383</v>
      </c>
    </row>
    <row r="28" spans="1:5" x14ac:dyDescent="0.25">
      <c r="A28" s="267">
        <v>43653</v>
      </c>
      <c r="B28" s="268">
        <v>2819</v>
      </c>
      <c r="C28" s="268">
        <v>4941.7664457999999</v>
      </c>
      <c r="D28" s="269">
        <f t="shared" si="0"/>
        <v>-2122.7664457999999</v>
      </c>
      <c r="E28" s="270">
        <f t="shared" si="1"/>
        <v>0.75302108754877617</v>
      </c>
    </row>
    <row r="29" spans="1:5" x14ac:dyDescent="0.25">
      <c r="A29" s="267">
        <v>43654</v>
      </c>
      <c r="B29" s="268">
        <v>1941</v>
      </c>
      <c r="C29" s="268">
        <v>2633.0959846000001</v>
      </c>
      <c r="D29" s="269">
        <f t="shared" si="0"/>
        <v>-692.09598460000007</v>
      </c>
      <c r="E29" s="270">
        <f t="shared" si="1"/>
        <v>0.35656671025244724</v>
      </c>
    </row>
    <row r="30" spans="1:5" x14ac:dyDescent="0.25">
      <c r="A30" s="267">
        <v>43655</v>
      </c>
      <c r="B30" s="268">
        <v>2043</v>
      </c>
      <c r="C30" s="268">
        <v>3091.7416311000002</v>
      </c>
      <c r="D30" s="269">
        <f t="shared" si="0"/>
        <v>-1048.7416311000002</v>
      </c>
      <c r="E30" s="270">
        <f t="shared" si="1"/>
        <v>0.51333413171806175</v>
      </c>
    </row>
    <row r="31" spans="1:5" x14ac:dyDescent="0.25">
      <c r="A31" s="267">
        <v>43656</v>
      </c>
      <c r="B31" s="268">
        <v>2090</v>
      </c>
      <c r="C31" s="268">
        <v>3081.1388277999999</v>
      </c>
      <c r="D31" s="269">
        <f t="shared" si="0"/>
        <v>-991.13882779999994</v>
      </c>
      <c r="E31" s="270">
        <f t="shared" si="1"/>
        <v>0.47422910421052628</v>
      </c>
    </row>
    <row r="32" spans="1:5" x14ac:dyDescent="0.25">
      <c r="A32" s="267">
        <v>43657</v>
      </c>
      <c r="B32" s="268">
        <v>2176</v>
      </c>
      <c r="C32" s="268">
        <v>3060.3437606000002</v>
      </c>
      <c r="D32" s="269">
        <f t="shared" si="0"/>
        <v>-884.34376060000022</v>
      </c>
      <c r="E32" s="270">
        <f t="shared" si="1"/>
        <v>0.40640797821691188</v>
      </c>
    </row>
    <row r="33" spans="1:5" x14ac:dyDescent="0.25">
      <c r="A33" s="267">
        <v>43658</v>
      </c>
      <c r="B33" s="268">
        <v>2899</v>
      </c>
      <c r="C33" s="268">
        <v>4654.2051413999998</v>
      </c>
      <c r="D33" s="269">
        <f t="shared" si="0"/>
        <v>-1755.2051413999998</v>
      </c>
      <c r="E33" s="270">
        <f t="shared" si="1"/>
        <v>0.60545192873404619</v>
      </c>
    </row>
    <row r="34" spans="1:5" x14ac:dyDescent="0.25">
      <c r="A34" s="267">
        <v>43659</v>
      </c>
      <c r="B34" s="268">
        <v>4059</v>
      </c>
      <c r="C34" s="268">
        <v>6951.3505845</v>
      </c>
      <c r="D34" s="269">
        <f t="shared" si="0"/>
        <v>-2892.3505845</v>
      </c>
      <c r="E34" s="270">
        <f t="shared" si="1"/>
        <v>0.71257713340724316</v>
      </c>
    </row>
    <row r="35" spans="1:5" x14ac:dyDescent="0.25">
      <c r="A35" s="267">
        <v>43660</v>
      </c>
      <c r="B35" s="268">
        <v>3339</v>
      </c>
      <c r="C35" s="268">
        <v>5157.1564710000002</v>
      </c>
      <c r="D35" s="269">
        <f t="shared" si="0"/>
        <v>-1818.1564710000002</v>
      </c>
      <c r="E35" s="270">
        <f t="shared" si="1"/>
        <v>0.54452125516621752</v>
      </c>
    </row>
    <row r="36" spans="1:5" x14ac:dyDescent="0.25">
      <c r="A36" s="267">
        <v>43661</v>
      </c>
      <c r="B36" s="268">
        <v>2212</v>
      </c>
      <c r="C36" s="268">
        <v>2561.0191390999998</v>
      </c>
      <c r="D36" s="269">
        <f t="shared" si="0"/>
        <v>-349.01913909999985</v>
      </c>
      <c r="E36" s="270">
        <f t="shared" si="1"/>
        <v>0.15778442093128384</v>
      </c>
    </row>
    <row r="37" spans="1:5" x14ac:dyDescent="0.25">
      <c r="A37" s="267">
        <v>43662</v>
      </c>
      <c r="B37" s="268">
        <v>2353</v>
      </c>
      <c r="C37" s="268">
        <v>2842.1691335</v>
      </c>
      <c r="D37" s="269">
        <f t="shared" si="0"/>
        <v>-489.16913350000004</v>
      </c>
      <c r="E37" s="270">
        <f t="shared" si="1"/>
        <v>0.20789168444538889</v>
      </c>
    </row>
    <row r="38" spans="1:5" x14ac:dyDescent="0.25">
      <c r="A38" s="267">
        <v>43663</v>
      </c>
      <c r="B38" s="268">
        <v>2464</v>
      </c>
      <c r="C38" s="268">
        <v>2831.1903081</v>
      </c>
      <c r="D38" s="269">
        <f t="shared" si="0"/>
        <v>-367.19030810000004</v>
      </c>
      <c r="E38" s="270">
        <f t="shared" si="1"/>
        <v>0.14902204062500002</v>
      </c>
    </row>
    <row r="39" spans="1:5" x14ac:dyDescent="0.25">
      <c r="A39" s="267">
        <v>43664</v>
      </c>
      <c r="B39" s="268">
        <v>2453</v>
      </c>
      <c r="C39" s="268">
        <v>2754.4517860000001</v>
      </c>
      <c r="D39" s="269">
        <f t="shared" si="0"/>
        <v>-301.45178600000008</v>
      </c>
      <c r="E39" s="270">
        <f t="shared" si="1"/>
        <v>0.12289106644924586</v>
      </c>
    </row>
    <row r="40" spans="1:5" x14ac:dyDescent="0.25">
      <c r="A40" s="267">
        <v>43665</v>
      </c>
      <c r="B40" s="268">
        <v>3680</v>
      </c>
      <c r="C40" s="268">
        <v>4559.2293116000001</v>
      </c>
      <c r="D40" s="269">
        <f t="shared" si="0"/>
        <v>-879.22931160000007</v>
      </c>
      <c r="E40" s="270">
        <f t="shared" si="1"/>
        <v>0.23892100858695653</v>
      </c>
    </row>
    <row r="41" spans="1:5" x14ac:dyDescent="0.25">
      <c r="A41" s="267">
        <v>43666</v>
      </c>
      <c r="B41" s="268">
        <v>4883</v>
      </c>
      <c r="C41" s="268">
        <v>6668.0268456000003</v>
      </c>
      <c r="D41" s="269">
        <f t="shared" si="0"/>
        <v>-1785.0268456000003</v>
      </c>
      <c r="E41" s="270">
        <f t="shared" si="1"/>
        <v>0.36555946049559707</v>
      </c>
    </row>
    <row r="42" spans="1:5" x14ac:dyDescent="0.25">
      <c r="A42" s="267">
        <v>43667</v>
      </c>
      <c r="B42" s="268">
        <v>3858</v>
      </c>
      <c r="C42" s="268">
        <v>4842.4853651000003</v>
      </c>
      <c r="D42" s="269">
        <f t="shared" si="0"/>
        <v>-984.48536510000031</v>
      </c>
      <c r="E42" s="270">
        <f t="shared" si="1"/>
        <v>0.25518023978745474</v>
      </c>
    </row>
    <row r="43" spans="1:5" x14ac:dyDescent="0.25">
      <c r="A43" s="267">
        <v>43668</v>
      </c>
      <c r="B43" s="268">
        <v>2468</v>
      </c>
      <c r="C43" s="268">
        <v>2404.3189271000001</v>
      </c>
      <c r="D43" s="269">
        <f t="shared" si="0"/>
        <v>63.68107289999989</v>
      </c>
      <c r="E43" s="270">
        <f t="shared" si="1"/>
        <v>2.5802703768233341E-2</v>
      </c>
    </row>
    <row r="44" spans="1:5" x14ac:dyDescent="0.25">
      <c r="A44" s="267">
        <v>43669</v>
      </c>
      <c r="B44" s="268">
        <v>2766</v>
      </c>
      <c r="C44" s="268">
        <v>2815.5636972000002</v>
      </c>
      <c r="D44" s="269">
        <f t="shared" si="0"/>
        <v>-49.563697200000206</v>
      </c>
      <c r="E44" s="270">
        <f t="shared" si="1"/>
        <v>1.7918907158351486E-2</v>
      </c>
    </row>
    <row r="45" spans="1:5" x14ac:dyDescent="0.25">
      <c r="A45" s="267">
        <v>43670</v>
      </c>
      <c r="B45" s="268">
        <v>2987</v>
      </c>
      <c r="C45" s="268">
        <v>2833.7736051000002</v>
      </c>
      <c r="D45" s="269">
        <f t="shared" si="0"/>
        <v>153.22639489999983</v>
      </c>
      <c r="E45" s="270">
        <f t="shared" si="1"/>
        <v>5.1297755239370552E-2</v>
      </c>
    </row>
    <row r="46" spans="1:5" x14ac:dyDescent="0.25">
      <c r="A46" s="267">
        <v>43671</v>
      </c>
      <c r="B46" s="268">
        <v>3953</v>
      </c>
      <c r="C46" s="268">
        <v>3030.2904146000001</v>
      </c>
      <c r="D46" s="269">
        <f t="shared" si="0"/>
        <v>922.70958539999992</v>
      </c>
      <c r="E46" s="270">
        <f t="shared" si="1"/>
        <v>0.23342008231722741</v>
      </c>
    </row>
    <row r="47" spans="1:5" x14ac:dyDescent="0.25">
      <c r="A47" s="267">
        <v>43672</v>
      </c>
      <c r="B47" s="268">
        <v>3977</v>
      </c>
      <c r="C47" s="268">
        <v>4766.3419259000002</v>
      </c>
      <c r="D47" s="269">
        <f t="shared" si="0"/>
        <v>-789.34192590000021</v>
      </c>
      <c r="E47" s="270">
        <f t="shared" si="1"/>
        <v>0.19847672263012325</v>
      </c>
    </row>
    <row r="48" spans="1:5" x14ac:dyDescent="0.25">
      <c r="A48" s="267">
        <v>43673</v>
      </c>
      <c r="B48" s="268">
        <v>5753</v>
      </c>
      <c r="C48" s="268">
        <v>6994.8977064999999</v>
      </c>
      <c r="D48" s="269">
        <f t="shared" si="0"/>
        <v>-1241.8977064999999</v>
      </c>
      <c r="E48" s="270">
        <f t="shared" si="1"/>
        <v>0.21586958221797323</v>
      </c>
    </row>
    <row r="49" spans="1:5" x14ac:dyDescent="0.25">
      <c r="A49" s="267">
        <v>43674</v>
      </c>
      <c r="B49" s="268">
        <v>4466</v>
      </c>
      <c r="C49" s="268">
        <v>5172.8250869000003</v>
      </c>
      <c r="D49" s="269">
        <f t="shared" si="0"/>
        <v>-706.82508690000031</v>
      </c>
      <c r="E49" s="270">
        <f t="shared" si="1"/>
        <v>0.15826804453649806</v>
      </c>
    </row>
    <row r="50" spans="1:5" x14ac:dyDescent="0.25">
      <c r="A50" s="267">
        <v>43675</v>
      </c>
      <c r="B50" s="268">
        <v>2781</v>
      </c>
      <c r="C50" s="268">
        <v>2705.2971843</v>
      </c>
      <c r="D50" s="269">
        <f t="shared" si="0"/>
        <v>75.702815699999974</v>
      </c>
      <c r="E50" s="270">
        <f t="shared" si="1"/>
        <v>2.7221436785329008E-2</v>
      </c>
    </row>
    <row r="51" spans="1:5" x14ac:dyDescent="0.25">
      <c r="A51" s="267">
        <v>43676</v>
      </c>
      <c r="B51" s="268">
        <v>3240</v>
      </c>
      <c r="C51" s="268">
        <v>3124.6414429000001</v>
      </c>
      <c r="D51" s="269">
        <f t="shared" si="0"/>
        <v>115.35855709999987</v>
      </c>
      <c r="E51" s="270">
        <f t="shared" si="1"/>
        <v>3.5604492932098726E-2</v>
      </c>
    </row>
    <row r="52" spans="1:5" x14ac:dyDescent="0.25">
      <c r="A52" s="267">
        <v>43677</v>
      </c>
      <c r="B52" s="268">
        <v>3385</v>
      </c>
      <c r="C52" s="268">
        <v>3056.1547368000001</v>
      </c>
      <c r="D52" s="269">
        <f t="shared" si="0"/>
        <v>328.84526319999986</v>
      </c>
      <c r="E52" s="270">
        <f t="shared" si="1"/>
        <v>9.7147788242245153E-2</v>
      </c>
    </row>
    <row r="53" spans="1:5" x14ac:dyDescent="0.25">
      <c r="A53" s="267">
        <v>43678</v>
      </c>
      <c r="B53" s="268">
        <v>3588</v>
      </c>
      <c r="C53" s="268">
        <v>3069.7845551</v>
      </c>
      <c r="D53" s="269">
        <f t="shared" si="0"/>
        <v>518.21544489999997</v>
      </c>
      <c r="E53" s="270">
        <f t="shared" si="1"/>
        <v>0.14443016858974358</v>
      </c>
    </row>
    <row r="54" spans="1:5" x14ac:dyDescent="0.25">
      <c r="A54" s="267">
        <v>43679</v>
      </c>
      <c r="B54" s="268">
        <v>4691</v>
      </c>
      <c r="C54" s="268">
        <v>4720.9290785000003</v>
      </c>
      <c r="D54" s="269">
        <f t="shared" si="0"/>
        <v>-29.929078500000287</v>
      </c>
      <c r="E54" s="270">
        <f t="shared" si="1"/>
        <v>6.3801062673204617E-3</v>
      </c>
    </row>
    <row r="55" spans="1:5" x14ac:dyDescent="0.25">
      <c r="A55" s="267">
        <v>43680</v>
      </c>
      <c r="B55" s="268">
        <v>6176</v>
      </c>
      <c r="C55" s="268">
        <v>7053.0083685999998</v>
      </c>
      <c r="D55" s="269">
        <f t="shared" si="0"/>
        <v>-877.00836859999981</v>
      </c>
      <c r="E55" s="270">
        <f t="shared" si="1"/>
        <v>0.14200265035621759</v>
      </c>
    </row>
    <row r="56" spans="1:5" x14ac:dyDescent="0.25">
      <c r="A56" s="267">
        <v>43681</v>
      </c>
      <c r="B56" s="268">
        <v>4800</v>
      </c>
      <c r="C56" s="268">
        <v>5222.6841843000002</v>
      </c>
      <c r="D56" s="269">
        <f t="shared" si="0"/>
        <v>-422.6841843000002</v>
      </c>
      <c r="E56" s="270">
        <f t="shared" si="1"/>
        <v>8.8059205062500034E-2</v>
      </c>
    </row>
    <row r="57" spans="1:5" x14ac:dyDescent="0.25">
      <c r="A57" s="267">
        <v>43682</v>
      </c>
      <c r="B57" s="268">
        <v>3252</v>
      </c>
      <c r="C57" s="268">
        <v>3081.8853521999999</v>
      </c>
      <c r="D57" s="269">
        <f t="shared" si="0"/>
        <v>170.11464780000006</v>
      </c>
      <c r="E57" s="270">
        <f t="shared" si="1"/>
        <v>5.2310777306273079E-2</v>
      </c>
    </row>
    <row r="58" spans="1:5" x14ac:dyDescent="0.25">
      <c r="A58" s="267">
        <v>43683</v>
      </c>
      <c r="B58" s="268">
        <v>3446</v>
      </c>
      <c r="C58" s="268">
        <v>3767.7113426000001</v>
      </c>
      <c r="D58" s="269">
        <f t="shared" si="0"/>
        <v>-321.71134260000008</v>
      </c>
      <c r="E58" s="270">
        <f t="shared" si="1"/>
        <v>9.3357905571677335E-2</v>
      </c>
    </row>
    <row r="59" spans="1:5" x14ac:dyDescent="0.25">
      <c r="A59" s="267">
        <v>43684</v>
      </c>
      <c r="B59" s="268">
        <v>3678</v>
      </c>
      <c r="C59" s="268">
        <v>3877.3475468000001</v>
      </c>
      <c r="D59" s="269">
        <f t="shared" si="0"/>
        <v>-199.34754680000015</v>
      </c>
      <c r="E59" s="270">
        <f t="shared" si="1"/>
        <v>5.4199985535617223E-2</v>
      </c>
    </row>
    <row r="60" spans="1:5" x14ac:dyDescent="0.25">
      <c r="A60" s="267">
        <v>43685</v>
      </c>
      <c r="B60" s="268">
        <v>4169</v>
      </c>
      <c r="C60" s="268">
        <v>4010.2775673000001</v>
      </c>
      <c r="D60" s="269">
        <f t="shared" si="0"/>
        <v>158.7224326999999</v>
      </c>
      <c r="E60" s="270">
        <f t="shared" si="1"/>
        <v>3.8072063492444207E-2</v>
      </c>
    </row>
    <row r="61" spans="1:5" x14ac:dyDescent="0.25">
      <c r="A61" s="267">
        <v>43686</v>
      </c>
      <c r="B61" s="268">
        <v>5795</v>
      </c>
      <c r="C61" s="268">
        <v>5831.2690773000004</v>
      </c>
      <c r="D61" s="269">
        <f t="shared" si="0"/>
        <v>-36.26907730000039</v>
      </c>
      <c r="E61" s="270">
        <f t="shared" si="1"/>
        <v>6.2586846074202569E-3</v>
      </c>
    </row>
    <row r="62" spans="1:5" x14ac:dyDescent="0.25">
      <c r="A62" s="267">
        <v>43687</v>
      </c>
      <c r="B62" s="268">
        <v>7266</v>
      </c>
      <c r="C62" s="268">
        <v>8285.0291132999992</v>
      </c>
      <c r="D62" s="269">
        <f t="shared" si="0"/>
        <v>-1019.0291132999992</v>
      </c>
      <c r="E62" s="270">
        <f t="shared" si="1"/>
        <v>0.140246230842279</v>
      </c>
    </row>
    <row r="63" spans="1:5" x14ac:dyDescent="0.25">
      <c r="A63" s="267">
        <v>43688</v>
      </c>
      <c r="B63" s="268">
        <v>6022</v>
      </c>
      <c r="C63" s="268">
        <v>6646.0305254000004</v>
      </c>
      <c r="D63" s="269">
        <f t="shared" si="0"/>
        <v>-624.03052540000044</v>
      </c>
      <c r="E63" s="270">
        <f t="shared" si="1"/>
        <v>0.10362512876120897</v>
      </c>
    </row>
    <row r="64" spans="1:5" x14ac:dyDescent="0.25">
      <c r="A64" s="267">
        <v>43689</v>
      </c>
      <c r="B64" s="268">
        <v>3460</v>
      </c>
      <c r="C64" s="268">
        <v>4275.3201454999999</v>
      </c>
      <c r="D64" s="269">
        <f t="shared" si="0"/>
        <v>-815.32014549999985</v>
      </c>
      <c r="E64" s="270">
        <f t="shared" si="1"/>
        <v>0.23564166054913291</v>
      </c>
    </row>
    <row r="65" spans="1:5" x14ac:dyDescent="0.25">
      <c r="A65" s="267">
        <v>43690</v>
      </c>
      <c r="B65" s="268">
        <v>3369</v>
      </c>
      <c r="C65" s="268">
        <v>4642.4173633999999</v>
      </c>
      <c r="D65" s="269">
        <f t="shared" si="0"/>
        <v>-1273.4173633999999</v>
      </c>
      <c r="E65" s="270">
        <f t="shared" si="1"/>
        <v>0.37798081430691599</v>
      </c>
    </row>
    <row r="66" spans="1:5" x14ac:dyDescent="0.25">
      <c r="A66" s="267">
        <v>43691</v>
      </c>
      <c r="B66" s="268">
        <v>3910</v>
      </c>
      <c r="C66" s="268">
        <v>4378.2429512999997</v>
      </c>
      <c r="D66" s="269">
        <f t="shared" si="0"/>
        <v>-468.24295129999973</v>
      </c>
      <c r="E66" s="270">
        <f t="shared" si="1"/>
        <v>0.11975523051150888</v>
      </c>
    </row>
    <row r="67" spans="1:5" x14ac:dyDescent="0.25">
      <c r="A67" s="267">
        <v>43692</v>
      </c>
      <c r="B67" s="268">
        <v>4264</v>
      </c>
      <c r="C67" s="268">
        <v>3954.0574710000001</v>
      </c>
      <c r="D67" s="269">
        <f t="shared" ref="D67:D130" si="2">B67-C67</f>
        <v>309.94252899999992</v>
      </c>
      <c r="E67" s="270">
        <f t="shared" ref="E67:E130" si="3">ABS((B67-C67)/B67)</f>
        <v>7.2688210365853642E-2</v>
      </c>
    </row>
    <row r="68" spans="1:5" x14ac:dyDescent="0.25">
      <c r="A68" s="267">
        <v>43693</v>
      </c>
      <c r="B68" s="268">
        <v>5758</v>
      </c>
      <c r="C68" s="268">
        <v>5512.6204352000004</v>
      </c>
      <c r="D68" s="269">
        <f t="shared" si="2"/>
        <v>245.37956479999957</v>
      </c>
      <c r="E68" s="270">
        <f t="shared" si="3"/>
        <v>4.2615415908301417E-2</v>
      </c>
    </row>
    <row r="69" spans="1:5" x14ac:dyDescent="0.25">
      <c r="A69" s="267">
        <v>43694</v>
      </c>
      <c r="B69" s="268">
        <v>7342</v>
      </c>
      <c r="C69" s="268">
        <v>7713.6472769000002</v>
      </c>
      <c r="D69" s="269">
        <f t="shared" si="2"/>
        <v>-371.64727690000018</v>
      </c>
      <c r="E69" s="270">
        <f t="shared" si="3"/>
        <v>5.0619351253064583E-2</v>
      </c>
    </row>
    <row r="70" spans="1:5" x14ac:dyDescent="0.25">
      <c r="A70" s="267">
        <v>43695</v>
      </c>
      <c r="B70" s="268">
        <v>5839</v>
      </c>
      <c r="C70" s="268">
        <v>5867.0579593000002</v>
      </c>
      <c r="D70" s="269">
        <f t="shared" si="2"/>
        <v>-28.057959300000221</v>
      </c>
      <c r="E70" s="270">
        <f t="shared" si="3"/>
        <v>4.8052679054633018E-3</v>
      </c>
    </row>
    <row r="71" spans="1:5" x14ac:dyDescent="0.25">
      <c r="A71" s="267">
        <v>43696</v>
      </c>
      <c r="B71" s="268">
        <v>3338</v>
      </c>
      <c r="C71" s="268">
        <v>3255.0534625</v>
      </c>
      <c r="D71" s="269">
        <f t="shared" si="2"/>
        <v>82.946537499999977</v>
      </c>
      <c r="E71" s="270">
        <f t="shared" si="3"/>
        <v>2.4849172408627915E-2</v>
      </c>
    </row>
    <row r="72" spans="1:5" x14ac:dyDescent="0.25">
      <c r="A72" s="267">
        <v>43697</v>
      </c>
      <c r="B72" s="268">
        <v>3531</v>
      </c>
      <c r="C72" s="268">
        <v>3533.5730914999999</v>
      </c>
      <c r="D72" s="269">
        <f t="shared" si="2"/>
        <v>-2.5730914999999186</v>
      </c>
      <c r="E72" s="270">
        <f t="shared" si="3"/>
        <v>7.2871467006511428E-4</v>
      </c>
    </row>
    <row r="73" spans="1:5" x14ac:dyDescent="0.25">
      <c r="A73" s="267">
        <v>43698</v>
      </c>
      <c r="B73" s="268">
        <v>3775</v>
      </c>
      <c r="C73" s="268">
        <v>3430.9872070000001</v>
      </c>
      <c r="D73" s="269">
        <f t="shared" si="2"/>
        <v>344.01279299999987</v>
      </c>
      <c r="E73" s="270">
        <f t="shared" si="3"/>
        <v>9.1129216688741688E-2</v>
      </c>
    </row>
    <row r="74" spans="1:5" x14ac:dyDescent="0.25">
      <c r="A74" s="267">
        <v>43699</v>
      </c>
      <c r="B74" s="268">
        <v>4200</v>
      </c>
      <c r="C74" s="268">
        <v>3732.170451</v>
      </c>
      <c r="D74" s="269">
        <f t="shared" si="2"/>
        <v>467.82954900000004</v>
      </c>
      <c r="E74" s="270">
        <f t="shared" si="3"/>
        <v>0.11138798785714286</v>
      </c>
    </row>
    <row r="75" spans="1:5" x14ac:dyDescent="0.25">
      <c r="A75" s="267">
        <v>43700</v>
      </c>
      <c r="B75" s="268">
        <v>5628</v>
      </c>
      <c r="C75" s="268">
        <v>5618.2766939000003</v>
      </c>
      <c r="D75" s="269">
        <f t="shared" si="2"/>
        <v>9.7233060999997178</v>
      </c>
      <c r="E75" s="270">
        <f t="shared" si="3"/>
        <v>1.7276663290688909E-3</v>
      </c>
    </row>
    <row r="76" spans="1:5" x14ac:dyDescent="0.25">
      <c r="A76" s="267">
        <v>43701</v>
      </c>
      <c r="B76" s="268">
        <v>7642</v>
      </c>
      <c r="C76" s="268">
        <v>8166.5320734999996</v>
      </c>
      <c r="D76" s="269">
        <f t="shared" si="2"/>
        <v>-524.53207349999957</v>
      </c>
      <c r="E76" s="270">
        <f t="shared" si="3"/>
        <v>6.8638062483642973E-2</v>
      </c>
    </row>
    <row r="77" spans="1:5" x14ac:dyDescent="0.25">
      <c r="A77" s="267">
        <v>43702</v>
      </c>
      <c r="B77" s="268">
        <v>7307</v>
      </c>
      <c r="C77" s="268">
        <v>7484.3001280999997</v>
      </c>
      <c r="D77" s="269">
        <f t="shared" si="2"/>
        <v>-177.30012809999971</v>
      </c>
      <c r="E77" s="270">
        <f t="shared" si="3"/>
        <v>2.4264421527302547E-2</v>
      </c>
    </row>
    <row r="78" spans="1:5" x14ac:dyDescent="0.25">
      <c r="A78" s="267">
        <v>43703</v>
      </c>
      <c r="B78" s="268">
        <v>5433</v>
      </c>
      <c r="C78" s="268">
        <v>5255.7003821999997</v>
      </c>
      <c r="D78" s="269">
        <f t="shared" si="2"/>
        <v>177.29961780000031</v>
      </c>
      <c r="E78" s="270">
        <f t="shared" si="3"/>
        <v>3.2633833572611876E-2</v>
      </c>
    </row>
    <row r="79" spans="1:5" x14ac:dyDescent="0.25">
      <c r="A79" s="267">
        <v>43704</v>
      </c>
      <c r="B79" s="268">
        <v>3800</v>
      </c>
      <c r="C79" s="268">
        <v>4814.7701991000004</v>
      </c>
      <c r="D79" s="269">
        <f t="shared" si="2"/>
        <v>-1014.7701991000004</v>
      </c>
      <c r="E79" s="270">
        <f t="shared" si="3"/>
        <v>0.26704478923684222</v>
      </c>
    </row>
    <row r="80" spans="1:5" x14ac:dyDescent="0.25">
      <c r="A80" s="267">
        <v>43705</v>
      </c>
      <c r="B80" s="268">
        <v>3911</v>
      </c>
      <c r="C80" s="268">
        <v>4676.6514328000003</v>
      </c>
      <c r="D80" s="269">
        <f t="shared" si="2"/>
        <v>-765.65143280000029</v>
      </c>
      <c r="E80" s="270">
        <f t="shared" si="3"/>
        <v>0.19576871204295584</v>
      </c>
    </row>
    <row r="81" spans="1:5" x14ac:dyDescent="0.25">
      <c r="A81" s="267">
        <v>43706</v>
      </c>
      <c r="B81" s="268">
        <v>4463</v>
      </c>
      <c r="C81" s="268">
        <v>4711.9752988999999</v>
      </c>
      <c r="D81" s="269">
        <f t="shared" si="2"/>
        <v>-248.97529889999987</v>
      </c>
      <c r="E81" s="270">
        <f t="shared" si="3"/>
        <v>5.5786533475240839E-2</v>
      </c>
    </row>
    <row r="82" spans="1:5" x14ac:dyDescent="0.25">
      <c r="A82" s="267">
        <v>43707</v>
      </c>
      <c r="B82" s="268">
        <v>6621</v>
      </c>
      <c r="C82" s="268">
        <v>6379.7488964000004</v>
      </c>
      <c r="D82" s="269">
        <f t="shared" si="2"/>
        <v>241.25110359999962</v>
      </c>
      <c r="E82" s="270">
        <f t="shared" si="3"/>
        <v>3.6437260776317718E-2</v>
      </c>
    </row>
    <row r="83" spans="1:5" x14ac:dyDescent="0.25">
      <c r="A83" s="267">
        <v>43708</v>
      </c>
      <c r="B83" s="268">
        <v>9401</v>
      </c>
      <c r="C83" s="268">
        <v>8874.1335292000003</v>
      </c>
      <c r="D83" s="269">
        <f t="shared" si="2"/>
        <v>526.86647079999966</v>
      </c>
      <c r="E83" s="270">
        <f t="shared" si="3"/>
        <v>5.6043662461440234E-2</v>
      </c>
    </row>
    <row r="84" spans="1:5" x14ac:dyDescent="0.25">
      <c r="A84" s="267">
        <v>43709</v>
      </c>
      <c r="B84" s="268">
        <v>7122</v>
      </c>
      <c r="C84" s="268">
        <v>7143.9304997999998</v>
      </c>
      <c r="D84" s="269">
        <f t="shared" si="2"/>
        <v>-21.930499799999779</v>
      </c>
      <c r="E84" s="270">
        <f t="shared" si="3"/>
        <v>3.0792614153327407E-3</v>
      </c>
    </row>
    <row r="85" spans="1:5" x14ac:dyDescent="0.25">
      <c r="A85" s="267">
        <v>43710</v>
      </c>
      <c r="B85" s="268">
        <v>4245</v>
      </c>
      <c r="C85" s="268">
        <v>4826.3602518999996</v>
      </c>
      <c r="D85" s="269">
        <f t="shared" si="2"/>
        <v>-581.36025189999964</v>
      </c>
      <c r="E85" s="270">
        <f t="shared" si="3"/>
        <v>0.13695176723203761</v>
      </c>
    </row>
    <row r="86" spans="1:5" x14ac:dyDescent="0.25">
      <c r="A86" s="267">
        <v>43711</v>
      </c>
      <c r="B86" s="268">
        <v>4356</v>
      </c>
      <c r="C86" s="268">
        <v>5184.9548113999999</v>
      </c>
      <c r="D86" s="269">
        <f t="shared" si="2"/>
        <v>-828.95481139999993</v>
      </c>
      <c r="E86" s="270">
        <f t="shared" si="3"/>
        <v>0.19030183916437096</v>
      </c>
    </row>
    <row r="87" spans="1:5" x14ac:dyDescent="0.25">
      <c r="A87" s="267">
        <v>43712</v>
      </c>
      <c r="B87" s="268">
        <v>4652</v>
      </c>
      <c r="C87" s="268">
        <v>5111.8348569999998</v>
      </c>
      <c r="D87" s="269">
        <f t="shared" si="2"/>
        <v>-459.83485699999983</v>
      </c>
      <c r="E87" s="270">
        <f t="shared" si="3"/>
        <v>9.8846701848667201E-2</v>
      </c>
    </row>
    <row r="88" spans="1:5" x14ac:dyDescent="0.25">
      <c r="A88" s="267">
        <v>43713</v>
      </c>
      <c r="B88" s="268">
        <v>4902</v>
      </c>
      <c r="C88" s="268">
        <v>4989.7610622000002</v>
      </c>
      <c r="D88" s="269">
        <f t="shared" si="2"/>
        <v>-87.761062200000197</v>
      </c>
      <c r="E88" s="270">
        <f t="shared" si="3"/>
        <v>1.7903113463892329E-2</v>
      </c>
    </row>
    <row r="89" spans="1:5" x14ac:dyDescent="0.25">
      <c r="A89" s="267">
        <v>43714</v>
      </c>
      <c r="B89" s="268">
        <v>6580</v>
      </c>
      <c r="C89" s="268">
        <v>6734.7045669999998</v>
      </c>
      <c r="D89" s="269">
        <f t="shared" si="2"/>
        <v>-154.70456699999977</v>
      </c>
      <c r="E89" s="270">
        <f t="shared" si="3"/>
        <v>2.3511332370820634E-2</v>
      </c>
    </row>
    <row r="90" spans="1:5" x14ac:dyDescent="0.25">
      <c r="A90" s="267">
        <v>43715</v>
      </c>
      <c r="B90" s="268">
        <v>10013</v>
      </c>
      <c r="C90" s="268">
        <v>9249.0147937999991</v>
      </c>
      <c r="D90" s="269">
        <f t="shared" si="2"/>
        <v>763.9852062000009</v>
      </c>
      <c r="E90" s="270">
        <f t="shared" si="3"/>
        <v>7.6299331489064301E-2</v>
      </c>
    </row>
    <row r="91" spans="1:5" x14ac:dyDescent="0.25">
      <c r="A91" s="267">
        <v>43716</v>
      </c>
      <c r="B91" s="268">
        <v>7258</v>
      </c>
      <c r="C91" s="268">
        <v>7417.5541556999997</v>
      </c>
      <c r="D91" s="269">
        <f t="shared" si="2"/>
        <v>-159.55415569999968</v>
      </c>
      <c r="E91" s="270">
        <f t="shared" si="3"/>
        <v>2.1983212413888079E-2</v>
      </c>
    </row>
    <row r="92" spans="1:5" x14ac:dyDescent="0.25">
      <c r="A92" s="267">
        <v>43717</v>
      </c>
      <c r="B92" s="268">
        <v>4085</v>
      </c>
      <c r="C92" s="268">
        <v>4962.2461466000004</v>
      </c>
      <c r="D92" s="269">
        <f t="shared" si="2"/>
        <v>-877.24614660000043</v>
      </c>
      <c r="E92" s="270">
        <f t="shared" si="3"/>
        <v>0.21474813870257048</v>
      </c>
    </row>
    <row r="93" spans="1:5" x14ac:dyDescent="0.25">
      <c r="A93" s="267">
        <v>43718</v>
      </c>
      <c r="B93" s="268">
        <v>4078</v>
      </c>
      <c r="C93" s="268">
        <v>4738.6541368999997</v>
      </c>
      <c r="D93" s="269">
        <f t="shared" si="2"/>
        <v>-660.65413689999968</v>
      </c>
      <c r="E93" s="270">
        <f t="shared" si="3"/>
        <v>0.16200444749877382</v>
      </c>
    </row>
    <row r="94" spans="1:5" x14ac:dyDescent="0.25">
      <c r="A94" s="267">
        <v>43719</v>
      </c>
      <c r="B94" s="268">
        <v>4505</v>
      </c>
      <c r="C94" s="268">
        <v>4437.1913780000004</v>
      </c>
      <c r="D94" s="269">
        <f t="shared" si="2"/>
        <v>67.808621999999559</v>
      </c>
      <c r="E94" s="270">
        <f t="shared" si="3"/>
        <v>1.5051858379578148E-2</v>
      </c>
    </row>
    <row r="95" spans="1:5" x14ac:dyDescent="0.25">
      <c r="A95" s="267">
        <v>43720</v>
      </c>
      <c r="B95" s="268">
        <v>5258</v>
      </c>
      <c r="C95" s="268">
        <v>4305.4450489000001</v>
      </c>
      <c r="D95" s="269">
        <f t="shared" si="2"/>
        <v>952.55495109999993</v>
      </c>
      <c r="E95" s="270">
        <f t="shared" si="3"/>
        <v>0.18116298042982121</v>
      </c>
    </row>
    <row r="96" spans="1:5" x14ac:dyDescent="0.25">
      <c r="A96" s="267">
        <v>43721</v>
      </c>
      <c r="B96" s="268">
        <v>7673</v>
      </c>
      <c r="C96" s="268">
        <v>6262.0991789999998</v>
      </c>
      <c r="D96" s="269">
        <f t="shared" si="2"/>
        <v>1410.9008210000002</v>
      </c>
      <c r="E96" s="270">
        <f t="shared" si="3"/>
        <v>0.18387864212172556</v>
      </c>
    </row>
    <row r="97" spans="1:5" x14ac:dyDescent="0.25">
      <c r="A97" s="267">
        <v>43722</v>
      </c>
      <c r="B97" s="268">
        <v>10875</v>
      </c>
      <c r="C97" s="268">
        <v>9038.5268622000003</v>
      </c>
      <c r="D97" s="269">
        <f t="shared" si="2"/>
        <v>1836.4731377999997</v>
      </c>
      <c r="E97" s="270">
        <f t="shared" si="3"/>
        <v>0.16887109313103446</v>
      </c>
    </row>
    <row r="98" spans="1:5" x14ac:dyDescent="0.25">
      <c r="A98" s="267">
        <v>43723</v>
      </c>
      <c r="B98" s="268">
        <v>8192</v>
      </c>
      <c r="C98" s="268">
        <v>6695.0496740999997</v>
      </c>
      <c r="D98" s="269">
        <f t="shared" si="2"/>
        <v>1496.9503259000003</v>
      </c>
      <c r="E98" s="270">
        <f t="shared" si="3"/>
        <v>0.18273319407958988</v>
      </c>
    </row>
    <row r="99" spans="1:5" x14ac:dyDescent="0.25">
      <c r="A99" s="267">
        <v>43724</v>
      </c>
      <c r="B99" s="268">
        <v>4354</v>
      </c>
      <c r="C99" s="268">
        <v>4052.2313330000002</v>
      </c>
      <c r="D99" s="269">
        <f t="shared" si="2"/>
        <v>301.76866699999982</v>
      </c>
      <c r="E99" s="270">
        <f t="shared" si="3"/>
        <v>6.9308375516766149E-2</v>
      </c>
    </row>
    <row r="100" spans="1:5" x14ac:dyDescent="0.25">
      <c r="A100" s="267">
        <v>43725</v>
      </c>
      <c r="B100" s="268">
        <v>4435</v>
      </c>
      <c r="C100" s="268">
        <v>4265.5258173000002</v>
      </c>
      <c r="D100" s="269">
        <f t="shared" si="2"/>
        <v>169.4741826999998</v>
      </c>
      <c r="E100" s="270">
        <f t="shared" si="3"/>
        <v>3.8212893506200635E-2</v>
      </c>
    </row>
    <row r="101" spans="1:5" x14ac:dyDescent="0.25">
      <c r="A101" s="267">
        <v>43726</v>
      </c>
      <c r="B101" s="268">
        <v>4569</v>
      </c>
      <c r="C101" s="268">
        <v>4147.5933535000004</v>
      </c>
      <c r="D101" s="269">
        <f t="shared" si="2"/>
        <v>421.40664649999962</v>
      </c>
      <c r="E101" s="270">
        <f t="shared" si="3"/>
        <v>9.223170201356963E-2</v>
      </c>
    </row>
    <row r="102" spans="1:5" x14ac:dyDescent="0.25">
      <c r="A102" s="267">
        <v>43727</v>
      </c>
      <c r="B102" s="268">
        <v>4997</v>
      </c>
      <c r="C102" s="268">
        <v>4791.4448466000003</v>
      </c>
      <c r="D102" s="269">
        <f t="shared" si="2"/>
        <v>205.55515339999965</v>
      </c>
      <c r="E102" s="270">
        <f t="shared" si="3"/>
        <v>4.1135712107264293E-2</v>
      </c>
    </row>
    <row r="103" spans="1:5" x14ac:dyDescent="0.25">
      <c r="A103" s="267">
        <v>43728</v>
      </c>
      <c r="B103" s="268">
        <v>6960</v>
      </c>
      <c r="C103" s="268">
        <v>5894.3887173000003</v>
      </c>
      <c r="D103" s="269">
        <f t="shared" si="2"/>
        <v>1065.6112826999997</v>
      </c>
      <c r="E103" s="270">
        <f t="shared" si="3"/>
        <v>0.15310506935344823</v>
      </c>
    </row>
    <row r="104" spans="1:5" x14ac:dyDescent="0.25">
      <c r="A104" s="267">
        <v>43729</v>
      </c>
      <c r="B104" s="268">
        <v>10251</v>
      </c>
      <c r="C104" s="268">
        <v>8658.4874990999997</v>
      </c>
      <c r="D104" s="269">
        <f t="shared" si="2"/>
        <v>1592.5125009000003</v>
      </c>
      <c r="E104" s="270">
        <f t="shared" si="3"/>
        <v>0.15535191697395379</v>
      </c>
    </row>
    <row r="105" spans="1:5" x14ac:dyDescent="0.25">
      <c r="A105" s="267">
        <v>43730</v>
      </c>
      <c r="B105" s="268">
        <v>6984</v>
      </c>
      <c r="C105" s="268">
        <v>6586.6080089999996</v>
      </c>
      <c r="D105" s="269">
        <f t="shared" si="2"/>
        <v>397.39199100000042</v>
      </c>
      <c r="E105" s="270">
        <f t="shared" si="3"/>
        <v>5.6900342353951951E-2</v>
      </c>
    </row>
    <row r="106" spans="1:5" x14ac:dyDescent="0.25">
      <c r="A106" s="267">
        <v>43731</v>
      </c>
      <c r="B106" s="268">
        <v>3983</v>
      </c>
      <c r="C106" s="268">
        <v>4156.0194480999999</v>
      </c>
      <c r="D106" s="269">
        <f t="shared" si="2"/>
        <v>-173.01944809999986</v>
      </c>
      <c r="E106" s="270">
        <f t="shared" si="3"/>
        <v>4.3439479814210362E-2</v>
      </c>
    </row>
    <row r="107" spans="1:5" x14ac:dyDescent="0.25">
      <c r="A107" s="267">
        <v>43732</v>
      </c>
      <c r="B107" s="268">
        <v>5222</v>
      </c>
      <c r="C107" s="268">
        <v>4544.7780536</v>
      </c>
      <c r="D107" s="269">
        <f t="shared" si="2"/>
        <v>677.22194639999998</v>
      </c>
      <c r="E107" s="270">
        <f t="shared" si="3"/>
        <v>0.12968631681348142</v>
      </c>
    </row>
    <row r="108" spans="1:5" x14ac:dyDescent="0.25">
      <c r="A108" s="267">
        <v>43733</v>
      </c>
      <c r="B108" s="268">
        <v>4816</v>
      </c>
      <c r="C108" s="268">
        <v>4320.1326393999998</v>
      </c>
      <c r="D108" s="269">
        <f t="shared" si="2"/>
        <v>495.86736060000021</v>
      </c>
      <c r="E108" s="270">
        <f t="shared" si="3"/>
        <v>0.10296249181893692</v>
      </c>
    </row>
    <row r="109" spans="1:5" x14ac:dyDescent="0.25">
      <c r="A109" s="267">
        <v>43734</v>
      </c>
      <c r="B109" s="268">
        <v>5311</v>
      </c>
      <c r="C109" s="268">
        <v>4241.3869352000002</v>
      </c>
      <c r="D109" s="269">
        <f t="shared" si="2"/>
        <v>1069.6130647999998</v>
      </c>
      <c r="E109" s="270">
        <f t="shared" si="3"/>
        <v>0.20139579453963469</v>
      </c>
    </row>
    <row r="110" spans="1:5" x14ac:dyDescent="0.25">
      <c r="A110" s="267">
        <v>43735</v>
      </c>
      <c r="B110" s="268">
        <v>7066</v>
      </c>
      <c r="C110" s="268">
        <v>5963.0528174999999</v>
      </c>
      <c r="D110" s="269">
        <f t="shared" si="2"/>
        <v>1102.9471825000001</v>
      </c>
      <c r="E110" s="270">
        <f t="shared" si="3"/>
        <v>0.15609215716105293</v>
      </c>
    </row>
    <row r="111" spans="1:5" x14ac:dyDescent="0.25">
      <c r="A111" s="267">
        <v>43736</v>
      </c>
      <c r="B111" s="268">
        <v>10406</v>
      </c>
      <c r="C111" s="268">
        <v>8574.6434566000007</v>
      </c>
      <c r="D111" s="269">
        <f t="shared" si="2"/>
        <v>1831.3565433999993</v>
      </c>
      <c r="E111" s="270">
        <f t="shared" si="3"/>
        <v>0.17599044237939643</v>
      </c>
    </row>
    <row r="112" spans="1:5" x14ac:dyDescent="0.25">
      <c r="A112" s="267">
        <v>43737</v>
      </c>
      <c r="B112" s="268">
        <v>7399</v>
      </c>
      <c r="C112" s="268">
        <v>6637.6428148000005</v>
      </c>
      <c r="D112" s="269">
        <f t="shared" si="2"/>
        <v>761.35718519999955</v>
      </c>
      <c r="E112" s="270">
        <f t="shared" si="3"/>
        <v>0.10290001151506954</v>
      </c>
    </row>
    <row r="113" spans="1:5" x14ac:dyDescent="0.25">
      <c r="A113" s="267">
        <v>43738</v>
      </c>
      <c r="B113" s="268">
        <v>3987</v>
      </c>
      <c r="C113" s="268">
        <v>4032.8505243</v>
      </c>
      <c r="D113" s="269">
        <f t="shared" si="2"/>
        <v>-45.850524299999961</v>
      </c>
      <c r="E113" s="270">
        <f t="shared" si="3"/>
        <v>1.1500006094808116E-2</v>
      </c>
    </row>
    <row r="114" spans="1:5" x14ac:dyDescent="0.25">
      <c r="A114" s="267">
        <v>43739</v>
      </c>
      <c r="B114" s="268">
        <v>5029</v>
      </c>
      <c r="C114" s="268">
        <v>4335.8237706999998</v>
      </c>
      <c r="D114" s="269">
        <f t="shared" si="2"/>
        <v>693.17622930000016</v>
      </c>
      <c r="E114" s="270">
        <f t="shared" si="3"/>
        <v>0.13783579823026451</v>
      </c>
    </row>
    <row r="115" spans="1:5" x14ac:dyDescent="0.25">
      <c r="A115" s="267">
        <v>43740</v>
      </c>
      <c r="B115" s="268">
        <v>4642</v>
      </c>
      <c r="C115" s="268">
        <v>4037.8459926</v>
      </c>
      <c r="D115" s="269">
        <f t="shared" si="2"/>
        <v>604.15400739999995</v>
      </c>
      <c r="E115" s="270">
        <f t="shared" si="3"/>
        <v>0.13014950611805257</v>
      </c>
    </row>
    <row r="116" spans="1:5" x14ac:dyDescent="0.25">
      <c r="A116" s="267">
        <v>43741</v>
      </c>
      <c r="B116" s="268">
        <v>5152</v>
      </c>
      <c r="C116" s="268">
        <v>3984.5787756</v>
      </c>
      <c r="D116" s="269">
        <f t="shared" si="2"/>
        <v>1167.4212244</v>
      </c>
      <c r="E116" s="270">
        <f t="shared" si="3"/>
        <v>0.22659573454968945</v>
      </c>
    </row>
    <row r="117" spans="1:5" x14ac:dyDescent="0.25">
      <c r="A117" s="267">
        <v>43742</v>
      </c>
      <c r="B117" s="268">
        <v>6786</v>
      </c>
      <c r="C117" s="268">
        <v>5631.0862854999996</v>
      </c>
      <c r="D117" s="269">
        <f t="shared" si="2"/>
        <v>1154.9137145000004</v>
      </c>
      <c r="E117" s="270">
        <f t="shared" si="3"/>
        <v>0.17019064463601538</v>
      </c>
    </row>
    <row r="118" spans="1:5" x14ac:dyDescent="0.25">
      <c r="A118" s="267">
        <v>43743</v>
      </c>
      <c r="B118" s="268">
        <v>10203</v>
      </c>
      <c r="C118" s="268">
        <v>8285.8292283999999</v>
      </c>
      <c r="D118" s="269">
        <f t="shared" si="2"/>
        <v>1917.1707716000001</v>
      </c>
      <c r="E118" s="270">
        <f t="shared" si="3"/>
        <v>0.18790265329804959</v>
      </c>
    </row>
    <row r="119" spans="1:5" x14ac:dyDescent="0.25">
      <c r="A119" s="267">
        <v>43744</v>
      </c>
      <c r="B119" s="268">
        <v>7245</v>
      </c>
      <c r="C119" s="268">
        <v>6144.5793131999999</v>
      </c>
      <c r="D119" s="269">
        <f t="shared" si="2"/>
        <v>1100.4206868000001</v>
      </c>
      <c r="E119" s="270">
        <f t="shared" si="3"/>
        <v>0.15188691329192547</v>
      </c>
    </row>
    <row r="120" spans="1:5" x14ac:dyDescent="0.25">
      <c r="A120" s="267">
        <v>43745</v>
      </c>
      <c r="B120" s="268">
        <v>2820</v>
      </c>
      <c r="C120" s="268">
        <v>3210.377673</v>
      </c>
      <c r="D120" s="269">
        <f t="shared" si="2"/>
        <v>-390.37767299999996</v>
      </c>
      <c r="E120" s="270">
        <f t="shared" si="3"/>
        <v>0.13843179893617019</v>
      </c>
    </row>
    <row r="121" spans="1:5" x14ac:dyDescent="0.25">
      <c r="A121" s="267">
        <v>43746</v>
      </c>
      <c r="B121" s="268">
        <v>2611</v>
      </c>
      <c r="C121" s="268">
        <v>3351.2349220999999</v>
      </c>
      <c r="D121" s="269">
        <f t="shared" si="2"/>
        <v>-740.23492209999995</v>
      </c>
      <c r="E121" s="270">
        <f t="shared" si="3"/>
        <v>0.28350628958253543</v>
      </c>
    </row>
    <row r="122" spans="1:5" x14ac:dyDescent="0.25">
      <c r="A122" s="267">
        <v>43747</v>
      </c>
      <c r="B122" s="268">
        <v>2584</v>
      </c>
      <c r="C122" s="268">
        <v>3111.1366665</v>
      </c>
      <c r="D122" s="269">
        <f t="shared" si="2"/>
        <v>-527.13666650000005</v>
      </c>
      <c r="E122" s="270">
        <f t="shared" si="3"/>
        <v>0.20400025793343654</v>
      </c>
    </row>
    <row r="123" spans="1:5" x14ac:dyDescent="0.25">
      <c r="A123" s="267">
        <v>43748</v>
      </c>
      <c r="B123" s="268">
        <v>3113</v>
      </c>
      <c r="C123" s="268">
        <v>3017.1443334999999</v>
      </c>
      <c r="D123" s="269">
        <f t="shared" si="2"/>
        <v>95.855666500000098</v>
      </c>
      <c r="E123" s="270">
        <f t="shared" si="3"/>
        <v>3.0792054770318052E-2</v>
      </c>
    </row>
    <row r="124" spans="1:5" x14ac:dyDescent="0.25">
      <c r="A124" s="267">
        <v>43749</v>
      </c>
      <c r="B124" s="268">
        <v>5547</v>
      </c>
      <c r="C124" s="268">
        <v>4685.3523851999998</v>
      </c>
      <c r="D124" s="269">
        <f t="shared" si="2"/>
        <v>861.64761480000016</v>
      </c>
      <c r="E124" s="270">
        <f t="shared" si="3"/>
        <v>0.15533578777717688</v>
      </c>
    </row>
    <row r="125" spans="1:5" x14ac:dyDescent="0.25">
      <c r="A125" s="267">
        <v>43750</v>
      </c>
      <c r="B125" s="268">
        <v>8475</v>
      </c>
      <c r="C125" s="268">
        <v>7122.4561014999999</v>
      </c>
      <c r="D125" s="269">
        <f t="shared" si="2"/>
        <v>1352.5438985000001</v>
      </c>
      <c r="E125" s="270">
        <f t="shared" si="3"/>
        <v>0.15959220041297936</v>
      </c>
    </row>
    <row r="126" spans="1:5" x14ac:dyDescent="0.25">
      <c r="A126" s="267">
        <v>43751</v>
      </c>
      <c r="B126" s="268">
        <v>5503</v>
      </c>
      <c r="C126" s="268">
        <v>5150.3362741999999</v>
      </c>
      <c r="D126" s="269">
        <f t="shared" si="2"/>
        <v>352.66372580000007</v>
      </c>
      <c r="E126" s="270">
        <f t="shared" si="3"/>
        <v>6.4085721570052712E-2</v>
      </c>
    </row>
    <row r="127" spans="1:5" x14ac:dyDescent="0.25">
      <c r="A127" s="267">
        <v>43752</v>
      </c>
      <c r="B127" s="268">
        <v>2815</v>
      </c>
      <c r="C127" s="268">
        <v>2623.1405166</v>
      </c>
      <c r="D127" s="269">
        <f t="shared" si="2"/>
        <v>191.85948340000004</v>
      </c>
      <c r="E127" s="270">
        <f t="shared" si="3"/>
        <v>6.8156121989342816E-2</v>
      </c>
    </row>
    <row r="128" spans="1:5" x14ac:dyDescent="0.25">
      <c r="A128" s="267">
        <v>43753</v>
      </c>
      <c r="B128" s="268">
        <v>2950</v>
      </c>
      <c r="C128" s="268">
        <v>2912.2174639999998</v>
      </c>
      <c r="D128" s="269">
        <f t="shared" si="2"/>
        <v>37.782536000000164</v>
      </c>
      <c r="E128" s="270">
        <f t="shared" si="3"/>
        <v>1.2807639322033954E-2</v>
      </c>
    </row>
    <row r="129" spans="1:5" x14ac:dyDescent="0.25">
      <c r="A129" s="267">
        <v>43754</v>
      </c>
      <c r="B129" s="268">
        <v>3043</v>
      </c>
      <c r="C129" s="268">
        <v>2817.4835864000001</v>
      </c>
      <c r="D129" s="269">
        <f t="shared" si="2"/>
        <v>225.51641359999985</v>
      </c>
      <c r="E129" s="270">
        <f t="shared" si="3"/>
        <v>7.4109896023660818E-2</v>
      </c>
    </row>
    <row r="130" spans="1:5" x14ac:dyDescent="0.25">
      <c r="A130" s="267">
        <v>43755</v>
      </c>
      <c r="B130" s="268">
        <v>3217</v>
      </c>
      <c r="C130" s="268">
        <v>2881.3489255999998</v>
      </c>
      <c r="D130" s="269">
        <f t="shared" si="2"/>
        <v>335.6510744000002</v>
      </c>
      <c r="E130" s="270">
        <f t="shared" si="3"/>
        <v>0.10433667217904886</v>
      </c>
    </row>
    <row r="131" spans="1:5" x14ac:dyDescent="0.25">
      <c r="A131" s="267">
        <v>43756</v>
      </c>
      <c r="B131" s="268">
        <v>4816</v>
      </c>
      <c r="C131" s="268">
        <v>4453.5417657999997</v>
      </c>
      <c r="D131" s="269">
        <f t="shared" ref="D131:D194" si="4">B131-C131</f>
        <v>362.45823420000033</v>
      </c>
      <c r="E131" s="270">
        <f t="shared" ref="E131:E194" si="5">ABS((B131-C131)/B131)</f>
        <v>7.5261261254152889E-2</v>
      </c>
    </row>
    <row r="132" spans="1:5" x14ac:dyDescent="0.25">
      <c r="A132" s="267">
        <v>43757</v>
      </c>
      <c r="B132" s="268">
        <v>6962</v>
      </c>
      <c r="C132" s="268">
        <v>6749.8252027999997</v>
      </c>
      <c r="D132" s="269">
        <f t="shared" si="4"/>
        <v>212.17479720000028</v>
      </c>
      <c r="E132" s="270">
        <f t="shared" si="5"/>
        <v>3.0476127147371485E-2</v>
      </c>
    </row>
    <row r="133" spans="1:5" x14ac:dyDescent="0.25">
      <c r="A133" s="267">
        <v>43758</v>
      </c>
      <c r="B133" s="268">
        <v>5174</v>
      </c>
      <c r="C133" s="268">
        <v>4904.7102753999998</v>
      </c>
      <c r="D133" s="269">
        <f t="shared" si="4"/>
        <v>269.28972460000023</v>
      </c>
      <c r="E133" s="270">
        <f t="shared" si="5"/>
        <v>5.204671909547743E-2</v>
      </c>
    </row>
    <row r="134" spans="1:5" x14ac:dyDescent="0.25">
      <c r="A134" s="267">
        <v>43759</v>
      </c>
      <c r="B134" s="268">
        <v>2865</v>
      </c>
      <c r="C134" s="268">
        <v>2463.031414</v>
      </c>
      <c r="D134" s="269">
        <f t="shared" si="4"/>
        <v>401.96858599999996</v>
      </c>
      <c r="E134" s="270">
        <f t="shared" si="5"/>
        <v>0.14030317137870854</v>
      </c>
    </row>
    <row r="135" spans="1:5" x14ac:dyDescent="0.25">
      <c r="A135" s="267">
        <v>43760</v>
      </c>
      <c r="B135" s="268">
        <v>2776</v>
      </c>
      <c r="C135" s="268">
        <v>2798.2094901</v>
      </c>
      <c r="D135" s="269">
        <f t="shared" si="4"/>
        <v>-22.209490100000039</v>
      </c>
      <c r="E135" s="270">
        <f t="shared" si="5"/>
        <v>8.0005367795389186E-3</v>
      </c>
    </row>
    <row r="136" spans="1:5" x14ac:dyDescent="0.25">
      <c r="A136" s="267">
        <v>43761</v>
      </c>
      <c r="B136" s="268">
        <v>2956</v>
      </c>
      <c r="C136" s="268">
        <v>2748.1427260999999</v>
      </c>
      <c r="D136" s="269">
        <f t="shared" si="4"/>
        <v>207.85727390000011</v>
      </c>
      <c r="E136" s="270">
        <f t="shared" si="5"/>
        <v>7.0317075067659038E-2</v>
      </c>
    </row>
    <row r="137" spans="1:5" x14ac:dyDescent="0.25">
      <c r="A137" s="267">
        <v>43762</v>
      </c>
      <c r="B137" s="268">
        <v>3470</v>
      </c>
      <c r="C137" s="268">
        <v>2799.8992416000001</v>
      </c>
      <c r="D137" s="269">
        <f t="shared" si="4"/>
        <v>670.1007583999999</v>
      </c>
      <c r="E137" s="270">
        <f t="shared" si="5"/>
        <v>0.19311261048991352</v>
      </c>
    </row>
    <row r="138" spans="1:5" x14ac:dyDescent="0.25">
      <c r="A138" s="267">
        <v>43763</v>
      </c>
      <c r="B138" s="268">
        <v>4842</v>
      </c>
      <c r="C138" s="268">
        <v>4382.5307781000001</v>
      </c>
      <c r="D138" s="269">
        <f t="shared" si="4"/>
        <v>459.46922189999987</v>
      </c>
      <c r="E138" s="270">
        <f t="shared" si="5"/>
        <v>9.4892445662949174E-2</v>
      </c>
    </row>
    <row r="139" spans="1:5" x14ac:dyDescent="0.25">
      <c r="A139" s="267">
        <v>43764</v>
      </c>
      <c r="B139" s="268">
        <v>7545</v>
      </c>
      <c r="C139" s="268">
        <v>6797.1143296999999</v>
      </c>
      <c r="D139" s="269">
        <f t="shared" si="4"/>
        <v>747.88567030000013</v>
      </c>
      <c r="E139" s="270">
        <f t="shared" si="5"/>
        <v>9.9123349277667347E-2</v>
      </c>
    </row>
    <row r="140" spans="1:5" x14ac:dyDescent="0.25">
      <c r="A140" s="267">
        <v>43765</v>
      </c>
      <c r="B140" s="268">
        <v>4984</v>
      </c>
      <c r="C140" s="268">
        <v>4890.7149859000001</v>
      </c>
      <c r="D140" s="269">
        <f t="shared" si="4"/>
        <v>93.285014099999898</v>
      </c>
      <c r="E140" s="270">
        <f t="shared" si="5"/>
        <v>1.8716896890048133E-2</v>
      </c>
    </row>
    <row r="141" spans="1:5" x14ac:dyDescent="0.25">
      <c r="A141" s="267">
        <v>43766</v>
      </c>
      <c r="B141" s="268">
        <v>2673</v>
      </c>
      <c r="C141" s="268">
        <v>2433.6113476</v>
      </c>
      <c r="D141" s="269">
        <f t="shared" si="4"/>
        <v>239.38865239999996</v>
      </c>
      <c r="E141" s="270">
        <f t="shared" si="5"/>
        <v>8.9558044294799827E-2</v>
      </c>
    </row>
    <row r="142" spans="1:5" x14ac:dyDescent="0.25">
      <c r="A142" s="267">
        <v>43767</v>
      </c>
      <c r="B142" s="268">
        <v>2996</v>
      </c>
      <c r="C142" s="268">
        <v>2836.6552548999998</v>
      </c>
      <c r="D142" s="269">
        <f t="shared" si="4"/>
        <v>159.34474510000018</v>
      </c>
      <c r="E142" s="270">
        <f t="shared" si="5"/>
        <v>5.3185829472630237E-2</v>
      </c>
    </row>
    <row r="143" spans="1:5" x14ac:dyDescent="0.25">
      <c r="A143" s="267">
        <v>43768</v>
      </c>
      <c r="B143" s="268">
        <v>3445</v>
      </c>
      <c r="C143" s="268">
        <v>2808.2620501000001</v>
      </c>
      <c r="D143" s="269">
        <f t="shared" si="4"/>
        <v>636.73794989999988</v>
      </c>
      <c r="E143" s="270">
        <f t="shared" si="5"/>
        <v>0.18482959358490564</v>
      </c>
    </row>
    <row r="144" spans="1:5" x14ac:dyDescent="0.25">
      <c r="A144" s="267">
        <v>43769</v>
      </c>
      <c r="B144" s="268">
        <v>4179</v>
      </c>
      <c r="C144" s="268">
        <v>4179.0007105000004</v>
      </c>
      <c r="D144" s="269">
        <f t="shared" si="4"/>
        <v>-7.1050000042305328E-4</v>
      </c>
      <c r="E144" s="270">
        <f t="shared" si="5"/>
        <v>1.7001675051999361E-7</v>
      </c>
    </row>
    <row r="145" spans="1:5" x14ac:dyDescent="0.25">
      <c r="A145" s="267">
        <v>43770</v>
      </c>
      <c r="B145" s="268">
        <v>7117</v>
      </c>
      <c r="C145" s="268">
        <v>7027.2807739</v>
      </c>
      <c r="D145" s="269">
        <f t="shared" si="4"/>
        <v>89.719226100000014</v>
      </c>
      <c r="E145" s="270">
        <f t="shared" si="5"/>
        <v>1.2606326556133205E-2</v>
      </c>
    </row>
    <row r="146" spans="1:5" x14ac:dyDescent="0.25">
      <c r="A146" s="267">
        <v>43771</v>
      </c>
      <c r="B146" s="268">
        <v>10241</v>
      </c>
      <c r="C146" s="268">
        <v>9528.0430782999993</v>
      </c>
      <c r="D146" s="269">
        <f t="shared" si="4"/>
        <v>712.95692170000075</v>
      </c>
      <c r="E146" s="270">
        <f t="shared" si="5"/>
        <v>6.9617900761644438E-2</v>
      </c>
    </row>
    <row r="147" spans="1:5" x14ac:dyDescent="0.25">
      <c r="A147" s="267">
        <v>43772</v>
      </c>
      <c r="B147" s="268">
        <v>6811</v>
      </c>
      <c r="C147" s="268">
        <v>7613.6801894</v>
      </c>
      <c r="D147" s="269">
        <f t="shared" si="4"/>
        <v>-802.68018940000002</v>
      </c>
      <c r="E147" s="270">
        <f t="shared" si="5"/>
        <v>0.11785056370577009</v>
      </c>
    </row>
    <row r="148" spans="1:5" x14ac:dyDescent="0.25">
      <c r="A148" s="267">
        <v>43773</v>
      </c>
      <c r="B148" s="268">
        <v>2897</v>
      </c>
      <c r="C148" s="268">
        <v>2587.9425587999999</v>
      </c>
      <c r="D148" s="269">
        <f t="shared" si="4"/>
        <v>309.05744120000008</v>
      </c>
      <c r="E148" s="270">
        <f t="shared" si="5"/>
        <v>0.10668189202623407</v>
      </c>
    </row>
    <row r="149" spans="1:5" x14ac:dyDescent="0.25">
      <c r="A149" s="267">
        <v>43774</v>
      </c>
      <c r="B149" s="268">
        <v>2874</v>
      </c>
      <c r="C149" s="268">
        <v>3900.3831452999998</v>
      </c>
      <c r="D149" s="269">
        <f t="shared" si="4"/>
        <v>-1026.3831452999998</v>
      </c>
      <c r="E149" s="270">
        <f t="shared" si="5"/>
        <v>0.35712705125260952</v>
      </c>
    </row>
    <row r="150" spans="1:5" x14ac:dyDescent="0.25">
      <c r="A150" s="267">
        <v>43775</v>
      </c>
      <c r="B150" s="268">
        <v>2868</v>
      </c>
      <c r="C150" s="268">
        <v>2811.1428821999998</v>
      </c>
      <c r="D150" s="269">
        <f t="shared" si="4"/>
        <v>56.857117800000196</v>
      </c>
      <c r="E150" s="270">
        <f t="shared" si="5"/>
        <v>1.982465753138082E-2</v>
      </c>
    </row>
    <row r="151" spans="1:5" x14ac:dyDescent="0.25">
      <c r="A151" s="267">
        <v>43776</v>
      </c>
      <c r="B151" s="268">
        <v>2967</v>
      </c>
      <c r="C151" s="268">
        <v>2652.5401016000001</v>
      </c>
      <c r="D151" s="269">
        <f t="shared" si="4"/>
        <v>314.45989839999993</v>
      </c>
      <c r="E151" s="270">
        <f t="shared" si="5"/>
        <v>0.10598581004381528</v>
      </c>
    </row>
    <row r="152" spans="1:5" x14ac:dyDescent="0.25">
      <c r="A152" s="267">
        <v>43777</v>
      </c>
      <c r="B152" s="268">
        <v>4305</v>
      </c>
      <c r="C152" s="268">
        <v>4270.4931833999999</v>
      </c>
      <c r="D152" s="269">
        <f t="shared" si="4"/>
        <v>34.506816600000093</v>
      </c>
      <c r="E152" s="270">
        <f t="shared" si="5"/>
        <v>8.0155206968641323E-3</v>
      </c>
    </row>
    <row r="153" spans="1:5" x14ac:dyDescent="0.25">
      <c r="A153" s="267">
        <v>43778</v>
      </c>
      <c r="B153" s="268">
        <v>7157</v>
      </c>
      <c r="C153" s="268">
        <v>6746.6639871999996</v>
      </c>
      <c r="D153" s="269">
        <f t="shared" si="4"/>
        <v>410.33601280000039</v>
      </c>
      <c r="E153" s="270">
        <f t="shared" si="5"/>
        <v>5.7333521419589265E-2</v>
      </c>
    </row>
    <row r="154" spans="1:5" x14ac:dyDescent="0.25">
      <c r="A154" s="267">
        <v>43779</v>
      </c>
      <c r="B154" s="268">
        <v>5007</v>
      </c>
      <c r="C154" s="268">
        <v>4786.6323371999997</v>
      </c>
      <c r="D154" s="269">
        <f t="shared" si="4"/>
        <v>220.36766280000029</v>
      </c>
      <c r="E154" s="270">
        <f t="shared" si="5"/>
        <v>4.4011915877771181E-2</v>
      </c>
    </row>
    <row r="155" spans="1:5" x14ac:dyDescent="0.25">
      <c r="A155" s="267">
        <v>43780</v>
      </c>
      <c r="B155" s="268">
        <v>2345</v>
      </c>
      <c r="C155" s="268">
        <v>2274.7532820000001</v>
      </c>
      <c r="D155" s="269">
        <f t="shared" si="4"/>
        <v>70.246717999999873</v>
      </c>
      <c r="E155" s="270">
        <f t="shared" si="5"/>
        <v>2.9955956503198239E-2</v>
      </c>
    </row>
    <row r="156" spans="1:5" x14ac:dyDescent="0.25">
      <c r="A156" s="267">
        <v>43781</v>
      </c>
      <c r="B156" s="268">
        <v>2189</v>
      </c>
      <c r="C156" s="268">
        <v>2614.8874956999998</v>
      </c>
      <c r="D156" s="269">
        <f t="shared" si="4"/>
        <v>-425.88749569999982</v>
      </c>
      <c r="E156" s="270">
        <f t="shared" si="5"/>
        <v>0.19455801539515752</v>
      </c>
    </row>
    <row r="157" spans="1:5" x14ac:dyDescent="0.25">
      <c r="A157" s="267">
        <v>43782</v>
      </c>
      <c r="B157" s="268">
        <v>2588</v>
      </c>
      <c r="C157" s="268">
        <v>2703.0823283999998</v>
      </c>
      <c r="D157" s="269">
        <f t="shared" si="4"/>
        <v>-115.08232839999982</v>
      </c>
      <c r="E157" s="270">
        <f t="shared" si="5"/>
        <v>4.4467669397217864E-2</v>
      </c>
    </row>
    <row r="158" spans="1:5" x14ac:dyDescent="0.25">
      <c r="A158" s="267">
        <v>43783</v>
      </c>
      <c r="B158" s="268">
        <v>2660</v>
      </c>
      <c r="C158" s="268">
        <v>2534.4154973</v>
      </c>
      <c r="D158" s="269">
        <f t="shared" si="4"/>
        <v>125.58450270000003</v>
      </c>
      <c r="E158" s="270">
        <f t="shared" si="5"/>
        <v>4.7212219060150384E-2</v>
      </c>
    </row>
    <row r="159" spans="1:5" x14ac:dyDescent="0.25">
      <c r="A159" s="267">
        <v>43784</v>
      </c>
      <c r="B159" s="268">
        <v>3895</v>
      </c>
      <c r="C159" s="268">
        <v>4155.3406316999999</v>
      </c>
      <c r="D159" s="269">
        <f t="shared" si="4"/>
        <v>-260.3406316999999</v>
      </c>
      <c r="E159" s="270">
        <f t="shared" si="5"/>
        <v>6.6839700051347858E-2</v>
      </c>
    </row>
    <row r="160" spans="1:5" x14ac:dyDescent="0.25">
      <c r="A160" s="267">
        <v>43785</v>
      </c>
      <c r="B160" s="268">
        <v>5789</v>
      </c>
      <c r="C160" s="268">
        <v>6435.9720031999996</v>
      </c>
      <c r="D160" s="269">
        <f t="shared" si="4"/>
        <v>-646.97200319999956</v>
      </c>
      <c r="E160" s="270">
        <f t="shared" si="5"/>
        <v>0.11175885354983582</v>
      </c>
    </row>
    <row r="161" spans="1:5" x14ac:dyDescent="0.25">
      <c r="A161" s="267">
        <v>43786</v>
      </c>
      <c r="B161" s="268">
        <v>4619</v>
      </c>
      <c r="C161" s="268">
        <v>4639.4626951</v>
      </c>
      <c r="D161" s="269">
        <f t="shared" si="4"/>
        <v>-20.462695100000019</v>
      </c>
      <c r="E161" s="270">
        <f t="shared" si="5"/>
        <v>4.4301136826152892E-3</v>
      </c>
    </row>
    <row r="162" spans="1:5" x14ac:dyDescent="0.25">
      <c r="A162" s="267">
        <v>43787</v>
      </c>
      <c r="B162" s="268">
        <v>2112</v>
      </c>
      <c r="C162" s="268">
        <v>2165.6096656</v>
      </c>
      <c r="D162" s="269">
        <f t="shared" si="4"/>
        <v>-53.609665599999971</v>
      </c>
      <c r="E162" s="270">
        <f t="shared" si="5"/>
        <v>2.538336439393938E-2</v>
      </c>
    </row>
    <row r="163" spans="1:5" x14ac:dyDescent="0.25">
      <c r="A163" s="267">
        <v>43788</v>
      </c>
      <c r="B163" s="268">
        <v>2056</v>
      </c>
      <c r="C163" s="268">
        <v>2507.8678103000002</v>
      </c>
      <c r="D163" s="269">
        <f t="shared" si="4"/>
        <v>-451.8678103000002</v>
      </c>
      <c r="E163" s="270">
        <f t="shared" si="5"/>
        <v>0.21978006337548647</v>
      </c>
    </row>
    <row r="164" spans="1:5" x14ac:dyDescent="0.25">
      <c r="A164" s="267">
        <v>43789</v>
      </c>
      <c r="B164" s="268">
        <v>2225</v>
      </c>
      <c r="C164" s="268">
        <v>2456.744639</v>
      </c>
      <c r="D164" s="269">
        <f t="shared" si="4"/>
        <v>-231.74463900000001</v>
      </c>
      <c r="E164" s="270">
        <f t="shared" si="5"/>
        <v>0.10415489393258427</v>
      </c>
    </row>
    <row r="165" spans="1:5" x14ac:dyDescent="0.25">
      <c r="A165" s="267">
        <v>43790</v>
      </c>
      <c r="B165" s="268">
        <v>2426</v>
      </c>
      <c r="C165" s="268">
        <v>2605.0146745000002</v>
      </c>
      <c r="D165" s="269">
        <f t="shared" si="4"/>
        <v>-179.01467450000018</v>
      </c>
      <c r="E165" s="270">
        <f t="shared" si="5"/>
        <v>7.3790055441055311E-2</v>
      </c>
    </row>
    <row r="166" spans="1:5" x14ac:dyDescent="0.25">
      <c r="A166" s="267">
        <v>43791</v>
      </c>
      <c r="B166" s="268">
        <v>3888</v>
      </c>
      <c r="C166" s="268">
        <v>4336.1997201000004</v>
      </c>
      <c r="D166" s="269">
        <f t="shared" si="4"/>
        <v>-448.19972010000038</v>
      </c>
      <c r="E166" s="270">
        <f t="shared" si="5"/>
        <v>0.11527770578703714</v>
      </c>
    </row>
    <row r="167" spans="1:5" x14ac:dyDescent="0.25">
      <c r="A167" s="267">
        <v>43792</v>
      </c>
      <c r="B167" s="268">
        <v>6084</v>
      </c>
      <c r="C167" s="268">
        <v>6862.0882908000003</v>
      </c>
      <c r="D167" s="269">
        <f t="shared" si="4"/>
        <v>-778.08829080000032</v>
      </c>
      <c r="E167" s="270">
        <f t="shared" si="5"/>
        <v>0.12789090907297837</v>
      </c>
    </row>
    <row r="168" spans="1:5" x14ac:dyDescent="0.25">
      <c r="A168" s="267">
        <v>43793</v>
      </c>
      <c r="B168" s="268">
        <v>4701</v>
      </c>
      <c r="C168" s="268">
        <v>5084.0080088000004</v>
      </c>
      <c r="D168" s="269">
        <f t="shared" si="4"/>
        <v>-383.00800880000043</v>
      </c>
      <c r="E168" s="270">
        <f t="shared" si="5"/>
        <v>8.1473730865773336E-2</v>
      </c>
    </row>
    <row r="169" spans="1:5" x14ac:dyDescent="0.25">
      <c r="A169" s="267">
        <v>43794</v>
      </c>
      <c r="B169" s="268">
        <v>2684</v>
      </c>
      <c r="C169" s="268">
        <v>3463.7761890000002</v>
      </c>
      <c r="D169" s="269">
        <f t="shared" si="4"/>
        <v>-779.77618900000016</v>
      </c>
      <c r="E169" s="270">
        <f t="shared" si="5"/>
        <v>0.29052764120715358</v>
      </c>
    </row>
    <row r="170" spans="1:5" x14ac:dyDescent="0.25">
      <c r="A170" s="267">
        <v>43795</v>
      </c>
      <c r="B170" s="268">
        <v>3348</v>
      </c>
      <c r="C170" s="268">
        <v>3938.9785760999998</v>
      </c>
      <c r="D170" s="269">
        <f t="shared" si="4"/>
        <v>-590.97857609999983</v>
      </c>
      <c r="E170" s="270">
        <f t="shared" si="5"/>
        <v>0.17651689847670246</v>
      </c>
    </row>
    <row r="171" spans="1:5" x14ac:dyDescent="0.25">
      <c r="A171" s="267">
        <v>43796</v>
      </c>
      <c r="B171" s="268">
        <v>3274</v>
      </c>
      <c r="C171" s="268">
        <v>4239.5837734999996</v>
      </c>
      <c r="D171" s="269">
        <f t="shared" si="4"/>
        <v>-965.58377349999955</v>
      </c>
      <c r="E171" s="270">
        <f t="shared" si="5"/>
        <v>0.29492479337202188</v>
      </c>
    </row>
    <row r="172" spans="1:5" x14ac:dyDescent="0.25">
      <c r="A172" s="267">
        <v>43797</v>
      </c>
      <c r="B172" s="268">
        <v>3678</v>
      </c>
      <c r="C172" s="268">
        <v>3942.4718395</v>
      </c>
      <c r="D172" s="269">
        <f t="shared" si="4"/>
        <v>-264.47183949999999</v>
      </c>
      <c r="E172" s="270">
        <f t="shared" si="5"/>
        <v>7.1906427270255577E-2</v>
      </c>
    </row>
    <row r="173" spans="1:5" x14ac:dyDescent="0.25">
      <c r="A173" s="267">
        <v>43798</v>
      </c>
      <c r="B173" s="268">
        <v>5613</v>
      </c>
      <c r="C173" s="268">
        <v>5581.1643764</v>
      </c>
      <c r="D173" s="269">
        <f t="shared" si="4"/>
        <v>31.835623599999963</v>
      </c>
      <c r="E173" s="270">
        <f t="shared" si="5"/>
        <v>5.6717661856404708E-3</v>
      </c>
    </row>
    <row r="174" spans="1:5" x14ac:dyDescent="0.25">
      <c r="A174" s="267">
        <v>43799</v>
      </c>
      <c r="B174" s="268">
        <v>8313</v>
      </c>
      <c r="C174" s="268">
        <v>8061.0412841999996</v>
      </c>
      <c r="D174" s="269">
        <f t="shared" si="4"/>
        <v>251.95871580000039</v>
      </c>
      <c r="E174" s="270">
        <f t="shared" si="5"/>
        <v>3.0308999855647827E-2</v>
      </c>
    </row>
    <row r="175" spans="1:5" x14ac:dyDescent="0.25">
      <c r="A175" s="267">
        <v>43800</v>
      </c>
      <c r="B175" s="268">
        <v>6437</v>
      </c>
      <c r="C175" s="268">
        <v>6320.9079469999997</v>
      </c>
      <c r="D175" s="269">
        <f t="shared" si="4"/>
        <v>116.09205300000031</v>
      </c>
      <c r="E175" s="270">
        <f t="shared" si="5"/>
        <v>1.8035117756719017E-2</v>
      </c>
    </row>
    <row r="176" spans="1:5" x14ac:dyDescent="0.25">
      <c r="A176" s="267">
        <v>43801</v>
      </c>
      <c r="B176" s="268">
        <v>3138</v>
      </c>
      <c r="C176" s="268">
        <v>3780.6028973000002</v>
      </c>
      <c r="D176" s="269">
        <f t="shared" si="4"/>
        <v>-642.60289730000022</v>
      </c>
      <c r="E176" s="270">
        <f t="shared" si="5"/>
        <v>0.20478103801784583</v>
      </c>
    </row>
    <row r="177" spans="1:5" x14ac:dyDescent="0.25">
      <c r="A177" s="267">
        <v>43802</v>
      </c>
      <c r="B177" s="268">
        <v>3400</v>
      </c>
      <c r="C177" s="268">
        <v>3598.0130540999999</v>
      </c>
      <c r="D177" s="269">
        <f t="shared" si="4"/>
        <v>-198.01305409999986</v>
      </c>
      <c r="E177" s="270">
        <f t="shared" si="5"/>
        <v>5.8239133558823486E-2</v>
      </c>
    </row>
    <row r="178" spans="1:5" x14ac:dyDescent="0.25">
      <c r="A178" s="267">
        <v>43803</v>
      </c>
      <c r="B178" s="268">
        <v>3731</v>
      </c>
      <c r="C178" s="268">
        <v>3492.6661130000002</v>
      </c>
      <c r="D178" s="269">
        <f t="shared" si="4"/>
        <v>238.33388699999978</v>
      </c>
      <c r="E178" s="270">
        <f t="shared" si="5"/>
        <v>6.3879358616992704E-2</v>
      </c>
    </row>
    <row r="179" spans="1:5" x14ac:dyDescent="0.25">
      <c r="A179" s="267">
        <v>43804</v>
      </c>
      <c r="B179" s="268">
        <v>4162</v>
      </c>
      <c r="C179" s="268">
        <v>3617.4936984999999</v>
      </c>
      <c r="D179" s="269">
        <f t="shared" si="4"/>
        <v>544.50630150000006</v>
      </c>
      <c r="E179" s="270">
        <f t="shared" si="5"/>
        <v>0.1308280397645363</v>
      </c>
    </row>
    <row r="180" spans="1:5" x14ac:dyDescent="0.25">
      <c r="A180" s="267">
        <v>43805</v>
      </c>
      <c r="B180" s="268">
        <v>6716</v>
      </c>
      <c r="C180" s="268">
        <v>5152.5397099000002</v>
      </c>
      <c r="D180" s="269">
        <f t="shared" si="4"/>
        <v>1563.4602900999998</v>
      </c>
      <c r="E180" s="270">
        <f t="shared" si="5"/>
        <v>0.2327963505211435</v>
      </c>
    </row>
    <row r="181" spans="1:5" x14ac:dyDescent="0.25">
      <c r="A181" s="267">
        <v>43806</v>
      </c>
      <c r="B181" s="268">
        <v>9029</v>
      </c>
      <c r="C181" s="268">
        <v>7509.4622915</v>
      </c>
      <c r="D181" s="269">
        <f t="shared" si="4"/>
        <v>1519.5377085</v>
      </c>
      <c r="E181" s="270">
        <f t="shared" si="5"/>
        <v>0.16829523850924799</v>
      </c>
    </row>
    <row r="182" spans="1:5" x14ac:dyDescent="0.25">
      <c r="A182" s="267">
        <v>43807</v>
      </c>
      <c r="B182" s="268">
        <v>7180</v>
      </c>
      <c r="C182" s="268">
        <v>5782.5379831</v>
      </c>
      <c r="D182" s="269">
        <f t="shared" si="4"/>
        <v>1397.4620169</v>
      </c>
      <c r="E182" s="270">
        <f t="shared" si="5"/>
        <v>0.19463259288300835</v>
      </c>
    </row>
    <row r="183" spans="1:5" x14ac:dyDescent="0.25">
      <c r="A183" s="267">
        <v>43808</v>
      </c>
      <c r="B183" s="268">
        <v>3362</v>
      </c>
      <c r="C183" s="268">
        <v>3457.7124568999998</v>
      </c>
      <c r="D183" s="269">
        <f t="shared" si="4"/>
        <v>-95.712456899999779</v>
      </c>
      <c r="E183" s="270">
        <f t="shared" si="5"/>
        <v>2.8468904491374115E-2</v>
      </c>
    </row>
    <row r="184" spans="1:5" x14ac:dyDescent="0.25">
      <c r="A184" s="267">
        <v>43809</v>
      </c>
      <c r="B184" s="268">
        <v>4285</v>
      </c>
      <c r="C184" s="268">
        <v>3975.1586302999999</v>
      </c>
      <c r="D184" s="269">
        <f t="shared" si="4"/>
        <v>309.84136970000009</v>
      </c>
      <c r="E184" s="270">
        <f t="shared" si="5"/>
        <v>7.2308370991831988E-2</v>
      </c>
    </row>
    <row r="185" spans="1:5" x14ac:dyDescent="0.25">
      <c r="A185" s="267">
        <v>43810</v>
      </c>
      <c r="B185" s="268">
        <v>4664</v>
      </c>
      <c r="C185" s="268">
        <v>4096.8135365999997</v>
      </c>
      <c r="D185" s="269">
        <f t="shared" si="4"/>
        <v>567.18646340000032</v>
      </c>
      <c r="E185" s="270">
        <f t="shared" si="5"/>
        <v>0.12160944755574621</v>
      </c>
    </row>
    <row r="186" spans="1:5" x14ac:dyDescent="0.25">
      <c r="A186" s="267">
        <v>43811</v>
      </c>
      <c r="B186" s="268">
        <v>6462</v>
      </c>
      <c r="C186" s="268">
        <v>4640.4906004000004</v>
      </c>
      <c r="D186" s="269">
        <f t="shared" si="4"/>
        <v>1821.5093995999996</v>
      </c>
      <c r="E186" s="270">
        <f t="shared" si="5"/>
        <v>0.28188012992881456</v>
      </c>
    </row>
    <row r="187" spans="1:5" x14ac:dyDescent="0.25">
      <c r="A187" s="267">
        <v>43812</v>
      </c>
      <c r="B187" s="268">
        <v>8742</v>
      </c>
      <c r="C187" s="268">
        <v>8901.2210042999995</v>
      </c>
      <c r="D187" s="269">
        <f t="shared" si="4"/>
        <v>-159.22100429999955</v>
      </c>
      <c r="E187" s="270">
        <f t="shared" si="5"/>
        <v>1.8213338400823557E-2</v>
      </c>
    </row>
    <row r="188" spans="1:5" x14ac:dyDescent="0.25">
      <c r="A188" s="267">
        <v>43813</v>
      </c>
      <c r="B188" s="268">
        <v>12395</v>
      </c>
      <c r="C188" s="268">
        <v>11731.317825399999</v>
      </c>
      <c r="D188" s="269">
        <f t="shared" si="4"/>
        <v>663.68217460000051</v>
      </c>
      <c r="E188" s="270">
        <f t="shared" si="5"/>
        <v>5.3544346478418756E-2</v>
      </c>
    </row>
    <row r="189" spans="1:5" x14ac:dyDescent="0.25">
      <c r="A189" s="267">
        <v>43814</v>
      </c>
      <c r="B189" s="268">
        <v>9451</v>
      </c>
      <c r="C189" s="268">
        <v>9874.6634730999995</v>
      </c>
      <c r="D189" s="269">
        <f t="shared" si="4"/>
        <v>-423.66347309999946</v>
      </c>
      <c r="E189" s="270">
        <f t="shared" si="5"/>
        <v>4.4827369918527087E-2</v>
      </c>
    </row>
    <row r="190" spans="1:5" x14ac:dyDescent="0.25">
      <c r="A190" s="267">
        <v>43815</v>
      </c>
      <c r="B190" s="268">
        <v>4399</v>
      </c>
      <c r="C190" s="268">
        <v>4684.7461878000004</v>
      </c>
      <c r="D190" s="269">
        <f t="shared" si="4"/>
        <v>-285.74618780000037</v>
      </c>
      <c r="E190" s="270">
        <f t="shared" si="5"/>
        <v>6.4957078381450414E-2</v>
      </c>
    </row>
    <row r="191" spans="1:5" x14ac:dyDescent="0.25">
      <c r="A191" s="267">
        <v>43816</v>
      </c>
      <c r="B191" s="268">
        <v>4708</v>
      </c>
      <c r="C191" s="268">
        <v>4892.5751882000004</v>
      </c>
      <c r="D191" s="269">
        <f t="shared" si="4"/>
        <v>-184.57518820000041</v>
      </c>
      <c r="E191" s="270">
        <f t="shared" si="5"/>
        <v>3.9204585429057012E-2</v>
      </c>
    </row>
    <row r="192" spans="1:5" x14ac:dyDescent="0.25">
      <c r="A192" s="267">
        <v>43817</v>
      </c>
      <c r="B192" s="268">
        <v>5628</v>
      </c>
      <c r="C192" s="268">
        <v>4902.0505615000002</v>
      </c>
      <c r="D192" s="269">
        <f t="shared" si="4"/>
        <v>725.94943849999981</v>
      </c>
      <c r="E192" s="270">
        <f t="shared" si="5"/>
        <v>0.12898888388415064</v>
      </c>
    </row>
    <row r="193" spans="1:5" x14ac:dyDescent="0.25">
      <c r="A193" s="267">
        <v>43818</v>
      </c>
      <c r="B193" s="268">
        <v>6664</v>
      </c>
      <c r="C193" s="268">
        <v>5021.4558692000001</v>
      </c>
      <c r="D193" s="269">
        <f t="shared" si="4"/>
        <v>1642.5441307999999</v>
      </c>
      <c r="E193" s="270">
        <f t="shared" si="5"/>
        <v>0.24648021170468187</v>
      </c>
    </row>
    <row r="194" spans="1:5" x14ac:dyDescent="0.25">
      <c r="A194" s="267">
        <v>43819</v>
      </c>
      <c r="B194" s="268">
        <v>9683</v>
      </c>
      <c r="C194" s="268">
        <v>9215.6495646999992</v>
      </c>
      <c r="D194" s="269">
        <f t="shared" si="4"/>
        <v>467.35043530000075</v>
      </c>
      <c r="E194" s="270">
        <f t="shared" si="5"/>
        <v>4.8265045471444876E-2</v>
      </c>
    </row>
    <row r="195" spans="1:5" x14ac:dyDescent="0.25">
      <c r="A195" s="267">
        <v>43820</v>
      </c>
      <c r="B195" s="268">
        <v>11505</v>
      </c>
      <c r="C195" s="268">
        <v>11442.5377192</v>
      </c>
      <c r="D195" s="269">
        <f t="shared" ref="D195:D258" si="6">B195-C195</f>
        <v>62.462280800000372</v>
      </c>
      <c r="E195" s="270">
        <f t="shared" ref="E195:E258" si="7">ABS((B195-C195)/B195)</f>
        <v>5.4291421816601805E-3</v>
      </c>
    </row>
    <row r="196" spans="1:5" x14ac:dyDescent="0.25">
      <c r="A196" s="267">
        <v>43821</v>
      </c>
      <c r="B196" s="268">
        <v>8054</v>
      </c>
      <c r="C196" s="268">
        <v>8664.6159535000006</v>
      </c>
      <c r="D196" s="269">
        <f t="shared" si="6"/>
        <v>-610.61595350000061</v>
      </c>
      <c r="E196" s="270">
        <f t="shared" si="7"/>
        <v>7.5815241308666584E-2</v>
      </c>
    </row>
    <row r="197" spans="1:5" x14ac:dyDescent="0.25">
      <c r="A197" s="267">
        <v>43822</v>
      </c>
      <c r="B197" s="268">
        <v>5415</v>
      </c>
      <c r="C197" s="268">
        <v>3810.8470044000001</v>
      </c>
      <c r="D197" s="269">
        <f t="shared" si="6"/>
        <v>1604.1529955999999</v>
      </c>
      <c r="E197" s="270">
        <f t="shared" si="7"/>
        <v>0.29624247379501384</v>
      </c>
    </row>
    <row r="198" spans="1:5" x14ac:dyDescent="0.25">
      <c r="A198" s="267">
        <v>43823</v>
      </c>
      <c r="B198" s="268">
        <v>6621</v>
      </c>
      <c r="C198" s="268">
        <v>4038.728036</v>
      </c>
      <c r="D198" s="269">
        <f t="shared" si="6"/>
        <v>2582.271964</v>
      </c>
      <c r="E198" s="270">
        <f t="shared" si="7"/>
        <v>0.39001237939888234</v>
      </c>
    </row>
    <row r="199" spans="1:5" x14ac:dyDescent="0.25">
      <c r="A199" s="267">
        <v>43824</v>
      </c>
      <c r="B199" s="268">
        <v>9784</v>
      </c>
      <c r="C199" s="268">
        <v>9784.0010136000001</v>
      </c>
      <c r="D199" s="269">
        <f t="shared" si="6"/>
        <v>-1.0136000000784406E-3</v>
      </c>
      <c r="E199" s="270">
        <f t="shared" si="7"/>
        <v>1.0359771055585044E-7</v>
      </c>
    </row>
    <row r="200" spans="1:5" x14ac:dyDescent="0.25">
      <c r="A200" s="267">
        <v>43825</v>
      </c>
      <c r="B200" s="268">
        <v>6444</v>
      </c>
      <c r="C200" s="268">
        <v>4675.5659151</v>
      </c>
      <c r="D200" s="269">
        <f t="shared" si="6"/>
        <v>1768.4340849</v>
      </c>
      <c r="E200" s="270">
        <f t="shared" si="7"/>
        <v>0.27443111187150837</v>
      </c>
    </row>
    <row r="201" spans="1:5" x14ac:dyDescent="0.25">
      <c r="A201" s="267">
        <v>43826</v>
      </c>
      <c r="B201" s="268">
        <v>5502</v>
      </c>
      <c r="C201" s="268">
        <v>5092.4266202999997</v>
      </c>
      <c r="D201" s="269">
        <f t="shared" si="6"/>
        <v>409.57337970000026</v>
      </c>
      <c r="E201" s="270">
        <f t="shared" si="7"/>
        <v>7.4440817829880088E-2</v>
      </c>
    </row>
    <row r="202" spans="1:5" x14ac:dyDescent="0.25">
      <c r="A202" s="267">
        <v>43827</v>
      </c>
      <c r="B202" s="268">
        <v>6378</v>
      </c>
      <c r="C202" s="268">
        <v>7065.6142722000004</v>
      </c>
      <c r="D202" s="269">
        <f t="shared" si="6"/>
        <v>-687.61427220000041</v>
      </c>
      <c r="E202" s="270">
        <f t="shared" si="7"/>
        <v>0.10781032803386648</v>
      </c>
    </row>
    <row r="203" spans="1:5" x14ac:dyDescent="0.25">
      <c r="A203" s="267">
        <v>43828</v>
      </c>
      <c r="B203" s="268">
        <v>6172</v>
      </c>
      <c r="C203" s="268">
        <v>5088.0157927999999</v>
      </c>
      <c r="D203" s="269">
        <f t="shared" si="6"/>
        <v>1083.9842072000001</v>
      </c>
      <c r="E203" s="270">
        <f t="shared" si="7"/>
        <v>0.17562932715489307</v>
      </c>
    </row>
    <row r="204" spans="1:5" x14ac:dyDescent="0.25">
      <c r="A204" s="267">
        <v>43829</v>
      </c>
      <c r="B204" s="268">
        <v>4475</v>
      </c>
      <c r="C204" s="268">
        <v>2669.7400426999998</v>
      </c>
      <c r="D204" s="269">
        <f t="shared" si="6"/>
        <v>1805.2599573000002</v>
      </c>
      <c r="E204" s="270">
        <f t="shared" si="7"/>
        <v>0.40341004632402239</v>
      </c>
    </row>
    <row r="205" spans="1:5" x14ac:dyDescent="0.25">
      <c r="A205" s="267">
        <v>43830</v>
      </c>
      <c r="B205" s="268">
        <v>10577</v>
      </c>
      <c r="C205" s="268">
        <v>9763.2452837000001</v>
      </c>
      <c r="D205" s="269">
        <f t="shared" si="6"/>
        <v>813.75471629999993</v>
      </c>
      <c r="E205" s="270">
        <f t="shared" si="7"/>
        <v>7.693625000472723E-2</v>
      </c>
    </row>
    <row r="206" spans="1:5" x14ac:dyDescent="0.25">
      <c r="A206" s="267">
        <v>43831</v>
      </c>
      <c r="B206" s="268">
        <v>8891</v>
      </c>
      <c r="C206" s="268">
        <v>9704.7569132999997</v>
      </c>
      <c r="D206" s="269">
        <f t="shared" si="6"/>
        <v>-813.75691329999972</v>
      </c>
      <c r="E206" s="270">
        <f t="shared" si="7"/>
        <v>9.1525915341356401E-2</v>
      </c>
    </row>
    <row r="207" spans="1:5" x14ac:dyDescent="0.25">
      <c r="A207" s="267">
        <v>43832</v>
      </c>
      <c r="B207" s="268">
        <v>4363</v>
      </c>
      <c r="C207" s="268">
        <v>3227.2875027</v>
      </c>
      <c r="D207" s="269">
        <f t="shared" si="6"/>
        <v>1135.7124973</v>
      </c>
      <c r="E207" s="270">
        <f t="shared" si="7"/>
        <v>0.2603054085033234</v>
      </c>
    </row>
    <row r="208" spans="1:5" x14ac:dyDescent="0.25">
      <c r="A208" s="267">
        <v>43833</v>
      </c>
      <c r="B208" s="268">
        <v>5318</v>
      </c>
      <c r="C208" s="268">
        <v>4988.6392229000003</v>
      </c>
      <c r="D208" s="269">
        <f t="shared" si="6"/>
        <v>329.36077709999972</v>
      </c>
      <c r="E208" s="270">
        <f t="shared" si="7"/>
        <v>6.1933203666791975E-2</v>
      </c>
    </row>
    <row r="209" spans="1:5" x14ac:dyDescent="0.25">
      <c r="A209" s="267">
        <v>43834</v>
      </c>
      <c r="B209" s="268">
        <v>7013</v>
      </c>
      <c r="C209" s="268">
        <v>6861.8486312000005</v>
      </c>
      <c r="D209" s="269">
        <f t="shared" si="6"/>
        <v>151.15136879999955</v>
      </c>
      <c r="E209" s="270">
        <f t="shared" si="7"/>
        <v>2.1553025638100607E-2</v>
      </c>
    </row>
    <row r="210" spans="1:5" x14ac:dyDescent="0.25">
      <c r="A210" s="267">
        <v>43835</v>
      </c>
      <c r="B210" s="268">
        <v>5819</v>
      </c>
      <c r="C210" s="268">
        <v>4883.8288284999999</v>
      </c>
      <c r="D210" s="269">
        <f t="shared" si="6"/>
        <v>935.17117150000013</v>
      </c>
      <c r="E210" s="270">
        <f t="shared" si="7"/>
        <v>0.16070994526550955</v>
      </c>
    </row>
    <row r="211" spans="1:5" x14ac:dyDescent="0.25">
      <c r="A211" s="267">
        <v>43836</v>
      </c>
      <c r="B211" s="268">
        <v>3557</v>
      </c>
      <c r="C211" s="268">
        <v>2530.1995492999999</v>
      </c>
      <c r="D211" s="269">
        <f t="shared" si="6"/>
        <v>1026.8004507000001</v>
      </c>
      <c r="E211" s="270">
        <f t="shared" si="7"/>
        <v>0.28867035442788869</v>
      </c>
    </row>
    <row r="212" spans="1:5" x14ac:dyDescent="0.25">
      <c r="A212" s="267">
        <v>43837</v>
      </c>
      <c r="B212" s="268">
        <v>3049</v>
      </c>
      <c r="C212" s="268">
        <v>2708.918678</v>
      </c>
      <c r="D212" s="269">
        <f t="shared" si="6"/>
        <v>340.081322</v>
      </c>
      <c r="E212" s="270">
        <f t="shared" si="7"/>
        <v>0.11153864283371598</v>
      </c>
    </row>
    <row r="213" spans="1:5" x14ac:dyDescent="0.25">
      <c r="A213" s="267">
        <v>43838</v>
      </c>
      <c r="B213" s="268">
        <v>3084</v>
      </c>
      <c r="C213" s="268">
        <v>2527.5730782000001</v>
      </c>
      <c r="D213" s="269">
        <f t="shared" si="6"/>
        <v>556.42692179999995</v>
      </c>
      <c r="E213" s="270">
        <f t="shared" si="7"/>
        <v>0.18042377490272371</v>
      </c>
    </row>
    <row r="214" spans="1:5" x14ac:dyDescent="0.25">
      <c r="A214" s="267">
        <v>43839</v>
      </c>
      <c r="B214" s="268">
        <v>3148</v>
      </c>
      <c r="C214" s="268">
        <v>2441.5503136000002</v>
      </c>
      <c r="D214" s="269">
        <f t="shared" si="6"/>
        <v>706.44968639999979</v>
      </c>
      <c r="E214" s="270">
        <f t="shared" si="7"/>
        <v>0.22441222566709015</v>
      </c>
    </row>
    <row r="215" spans="1:5" x14ac:dyDescent="0.25">
      <c r="A215" s="267">
        <v>43840</v>
      </c>
      <c r="B215" s="268">
        <v>4198</v>
      </c>
      <c r="C215" s="268">
        <v>3917.3167861000002</v>
      </c>
      <c r="D215" s="269">
        <f t="shared" si="6"/>
        <v>280.68321389999983</v>
      </c>
      <c r="E215" s="270">
        <f t="shared" si="7"/>
        <v>6.6861175297760797E-2</v>
      </c>
    </row>
    <row r="216" spans="1:5" x14ac:dyDescent="0.25">
      <c r="A216" s="267">
        <v>43841</v>
      </c>
      <c r="B216" s="268">
        <v>6769</v>
      </c>
      <c r="C216" s="268">
        <v>5956.7679988</v>
      </c>
      <c r="D216" s="269">
        <f t="shared" si="6"/>
        <v>812.23200120000001</v>
      </c>
      <c r="E216" s="270">
        <f t="shared" si="7"/>
        <v>0.11999290902644409</v>
      </c>
    </row>
    <row r="217" spans="1:5" x14ac:dyDescent="0.25">
      <c r="A217" s="267">
        <v>43842</v>
      </c>
      <c r="B217" s="268">
        <v>4991</v>
      </c>
      <c r="C217" s="268">
        <v>4116.4713132999996</v>
      </c>
      <c r="D217" s="269">
        <f t="shared" si="6"/>
        <v>874.52868670000043</v>
      </c>
      <c r="E217" s="270">
        <f t="shared" si="7"/>
        <v>0.17522113538369072</v>
      </c>
    </row>
    <row r="218" spans="1:5" x14ac:dyDescent="0.25">
      <c r="A218" s="267">
        <v>43843</v>
      </c>
      <c r="B218" s="268">
        <v>2875</v>
      </c>
      <c r="C218" s="268">
        <v>1834.3841659</v>
      </c>
      <c r="D218" s="269">
        <f t="shared" si="6"/>
        <v>1040.6158341</v>
      </c>
      <c r="E218" s="270">
        <f t="shared" si="7"/>
        <v>0.36195333360000004</v>
      </c>
    </row>
    <row r="219" spans="1:5" x14ac:dyDescent="0.25">
      <c r="A219" s="267">
        <v>43844</v>
      </c>
      <c r="B219" s="268">
        <v>3017</v>
      </c>
      <c r="C219" s="268">
        <v>2446.4404284000002</v>
      </c>
      <c r="D219" s="269">
        <f t="shared" si="6"/>
        <v>570.5595715999998</v>
      </c>
      <c r="E219" s="270">
        <f t="shared" si="7"/>
        <v>0.18911487292011925</v>
      </c>
    </row>
    <row r="220" spans="1:5" x14ac:dyDescent="0.25">
      <c r="A220" s="267">
        <v>43845</v>
      </c>
      <c r="B220" s="268">
        <v>2942</v>
      </c>
      <c r="C220" s="268">
        <v>2553.6293070000002</v>
      </c>
      <c r="D220" s="269">
        <f t="shared" si="6"/>
        <v>388.37069299999985</v>
      </c>
      <c r="E220" s="270">
        <f t="shared" si="7"/>
        <v>0.13200907307953769</v>
      </c>
    </row>
    <row r="221" spans="1:5" x14ac:dyDescent="0.25">
      <c r="A221" s="267">
        <v>43846</v>
      </c>
      <c r="B221" s="268">
        <v>3192</v>
      </c>
      <c r="C221" s="268">
        <v>2700.9023470000002</v>
      </c>
      <c r="D221" s="269">
        <f t="shared" si="6"/>
        <v>491.09765299999981</v>
      </c>
      <c r="E221" s="270">
        <f t="shared" si="7"/>
        <v>0.15385264818295732</v>
      </c>
    </row>
    <row r="222" spans="1:5" x14ac:dyDescent="0.25">
      <c r="A222" s="267">
        <v>43847</v>
      </c>
      <c r="B222" s="268">
        <v>4551</v>
      </c>
      <c r="C222" s="268">
        <v>4430.6176733000002</v>
      </c>
      <c r="D222" s="269">
        <f t="shared" si="6"/>
        <v>120.38232669999979</v>
      </c>
      <c r="E222" s="270">
        <f t="shared" si="7"/>
        <v>2.6451840628433265E-2</v>
      </c>
    </row>
    <row r="223" spans="1:5" x14ac:dyDescent="0.25">
      <c r="A223" s="267">
        <v>43848</v>
      </c>
      <c r="B223" s="268">
        <v>7193</v>
      </c>
      <c r="C223" s="268">
        <v>6517.1630553000005</v>
      </c>
      <c r="D223" s="269">
        <f t="shared" si="6"/>
        <v>675.83694469999955</v>
      </c>
      <c r="E223" s="270">
        <f t="shared" si="7"/>
        <v>9.3957589976365843E-2</v>
      </c>
    </row>
    <row r="224" spans="1:5" x14ac:dyDescent="0.25">
      <c r="A224" s="267">
        <v>43849</v>
      </c>
      <c r="B224" s="268">
        <v>5401</v>
      </c>
      <c r="C224" s="268">
        <v>4726.4058691</v>
      </c>
      <c r="D224" s="269">
        <f t="shared" si="6"/>
        <v>674.59413089999998</v>
      </c>
      <c r="E224" s="270">
        <f t="shared" si="7"/>
        <v>0.12490170910942418</v>
      </c>
    </row>
    <row r="225" spans="1:5" x14ac:dyDescent="0.25">
      <c r="A225" s="267">
        <v>43850</v>
      </c>
      <c r="B225" s="268">
        <v>2598</v>
      </c>
      <c r="C225" s="268">
        <v>2403.0872551000002</v>
      </c>
      <c r="D225" s="269">
        <f t="shared" si="6"/>
        <v>194.91274489999978</v>
      </c>
      <c r="E225" s="270">
        <f t="shared" si="7"/>
        <v>7.5024151231716615E-2</v>
      </c>
    </row>
    <row r="226" spans="1:5" x14ac:dyDescent="0.25">
      <c r="A226" s="267">
        <v>43851</v>
      </c>
      <c r="B226" s="268">
        <v>2695</v>
      </c>
      <c r="C226" s="268">
        <v>2833.0505715999998</v>
      </c>
      <c r="D226" s="269">
        <f t="shared" si="6"/>
        <v>-138.05057159999978</v>
      </c>
      <c r="E226" s="270">
        <f t="shared" si="7"/>
        <v>5.122470189239324E-2</v>
      </c>
    </row>
    <row r="227" spans="1:5" x14ac:dyDescent="0.25">
      <c r="A227" s="267">
        <v>43852</v>
      </c>
      <c r="B227" s="268">
        <v>2852</v>
      </c>
      <c r="C227" s="268">
        <v>2811.2486325999998</v>
      </c>
      <c r="D227" s="269">
        <f t="shared" si="6"/>
        <v>40.751367400000163</v>
      </c>
      <c r="E227" s="270">
        <f t="shared" si="7"/>
        <v>1.4288698246844377E-2</v>
      </c>
    </row>
    <row r="228" spans="1:5" x14ac:dyDescent="0.25">
      <c r="A228" s="267">
        <v>43853</v>
      </c>
      <c r="B228" s="268">
        <v>3142</v>
      </c>
      <c r="C228" s="268">
        <v>2898.1791149999999</v>
      </c>
      <c r="D228" s="269">
        <f t="shared" si="6"/>
        <v>243.82088500000009</v>
      </c>
      <c r="E228" s="270">
        <f t="shared" si="7"/>
        <v>7.7600536282622562E-2</v>
      </c>
    </row>
    <row r="229" spans="1:5" x14ac:dyDescent="0.25">
      <c r="A229" s="267">
        <v>43854</v>
      </c>
      <c r="B229" s="268">
        <v>4603</v>
      </c>
      <c r="C229" s="268">
        <v>4530.0982174999999</v>
      </c>
      <c r="D229" s="269">
        <f t="shared" si="6"/>
        <v>72.901782500000081</v>
      </c>
      <c r="E229" s="270">
        <f t="shared" si="7"/>
        <v>1.5837884531827086E-2</v>
      </c>
    </row>
    <row r="230" spans="1:5" x14ac:dyDescent="0.25">
      <c r="A230" s="267">
        <v>43855</v>
      </c>
      <c r="B230" s="268">
        <v>7561</v>
      </c>
      <c r="C230" s="268">
        <v>6950.4684146</v>
      </c>
      <c r="D230" s="269">
        <f t="shared" si="6"/>
        <v>610.53158540000004</v>
      </c>
      <c r="E230" s="270">
        <f t="shared" si="7"/>
        <v>8.0747465335273119E-2</v>
      </c>
    </row>
    <row r="231" spans="1:5" x14ac:dyDescent="0.25">
      <c r="A231" s="267">
        <v>43856</v>
      </c>
      <c r="B231" s="268">
        <v>6027</v>
      </c>
      <c r="C231" s="268">
        <v>5219.2681120999996</v>
      </c>
      <c r="D231" s="269">
        <f t="shared" si="6"/>
        <v>807.7318879000004</v>
      </c>
      <c r="E231" s="270">
        <f t="shared" si="7"/>
        <v>0.13401889628339148</v>
      </c>
    </row>
    <row r="232" spans="1:5" x14ac:dyDescent="0.25">
      <c r="A232" s="267">
        <v>43857</v>
      </c>
      <c r="B232" s="268">
        <v>2751</v>
      </c>
      <c r="C232" s="268">
        <v>2828.4720189</v>
      </c>
      <c r="D232" s="269">
        <f t="shared" si="6"/>
        <v>-77.472018899999966</v>
      </c>
      <c r="E232" s="270">
        <f t="shared" si="7"/>
        <v>2.8161402726281339E-2</v>
      </c>
    </row>
    <row r="233" spans="1:5" x14ac:dyDescent="0.25">
      <c r="A233" s="267">
        <v>43858</v>
      </c>
      <c r="B233" s="268">
        <v>2556</v>
      </c>
      <c r="C233" s="268">
        <v>3265.1492751000001</v>
      </c>
      <c r="D233" s="269">
        <f t="shared" si="6"/>
        <v>-709.14927510000007</v>
      </c>
      <c r="E233" s="270">
        <f t="shared" si="7"/>
        <v>0.27744494330985919</v>
      </c>
    </row>
    <row r="234" spans="1:5" x14ac:dyDescent="0.25">
      <c r="A234" s="267">
        <v>43859</v>
      </c>
      <c r="B234" s="268">
        <v>2720</v>
      </c>
      <c r="C234" s="268">
        <v>3150.4669957999999</v>
      </c>
      <c r="D234" s="269">
        <f t="shared" si="6"/>
        <v>-430.46699579999995</v>
      </c>
      <c r="E234" s="270">
        <f t="shared" si="7"/>
        <v>0.15825992492647056</v>
      </c>
    </row>
    <row r="235" spans="1:5" x14ac:dyDescent="0.25">
      <c r="A235" s="267">
        <v>43860</v>
      </c>
      <c r="B235" s="268">
        <v>2839</v>
      </c>
      <c r="C235" s="268">
        <v>3181.3299799000001</v>
      </c>
      <c r="D235" s="269">
        <f t="shared" si="6"/>
        <v>-342.32997990000013</v>
      </c>
      <c r="E235" s="270">
        <f t="shared" si="7"/>
        <v>0.12058118348009866</v>
      </c>
    </row>
    <row r="236" spans="1:5" x14ac:dyDescent="0.25">
      <c r="A236" s="267">
        <v>43861</v>
      </c>
      <c r="B236" s="268">
        <v>4649</v>
      </c>
      <c r="C236" s="268">
        <v>4854.7171773</v>
      </c>
      <c r="D236" s="269">
        <f t="shared" si="6"/>
        <v>-205.7171773</v>
      </c>
      <c r="E236" s="270">
        <f t="shared" si="7"/>
        <v>4.4249769262206924E-2</v>
      </c>
    </row>
    <row r="237" spans="1:5" x14ac:dyDescent="0.25">
      <c r="A237" s="267">
        <v>43862</v>
      </c>
      <c r="B237" s="268">
        <v>7318</v>
      </c>
      <c r="C237" s="268">
        <v>7090.5079818000004</v>
      </c>
      <c r="D237" s="269">
        <f t="shared" si="6"/>
        <v>227.49201819999962</v>
      </c>
      <c r="E237" s="270">
        <f t="shared" si="7"/>
        <v>3.1086638179830504E-2</v>
      </c>
    </row>
    <row r="238" spans="1:5" x14ac:dyDescent="0.25">
      <c r="A238" s="267">
        <v>43863</v>
      </c>
      <c r="B238" s="268">
        <v>5580</v>
      </c>
      <c r="C238" s="268">
        <v>5340.3263961000002</v>
      </c>
      <c r="D238" s="269">
        <f t="shared" si="6"/>
        <v>239.67360389999976</v>
      </c>
      <c r="E238" s="270">
        <f t="shared" si="7"/>
        <v>4.2952258763440818E-2</v>
      </c>
    </row>
    <row r="239" spans="1:5" x14ac:dyDescent="0.25">
      <c r="A239" s="267">
        <v>43864</v>
      </c>
      <c r="B239" s="268">
        <v>2560</v>
      </c>
      <c r="C239" s="268">
        <v>2756.8556306</v>
      </c>
      <c r="D239" s="269">
        <f t="shared" si="6"/>
        <v>-196.85563060000004</v>
      </c>
      <c r="E239" s="270">
        <f t="shared" si="7"/>
        <v>7.6896730703125013E-2</v>
      </c>
    </row>
    <row r="240" spans="1:5" x14ac:dyDescent="0.25">
      <c r="A240" s="267">
        <v>43865</v>
      </c>
      <c r="B240" s="268">
        <v>2362</v>
      </c>
      <c r="C240" s="268">
        <v>3054.5726599999998</v>
      </c>
      <c r="D240" s="269">
        <f t="shared" si="6"/>
        <v>-692.57265999999981</v>
      </c>
      <c r="E240" s="270">
        <f t="shared" si="7"/>
        <v>0.29321450465707022</v>
      </c>
    </row>
    <row r="241" spans="1:5" x14ac:dyDescent="0.25">
      <c r="A241" s="267">
        <v>43866</v>
      </c>
      <c r="B241" s="268">
        <v>2528</v>
      </c>
      <c r="C241" s="268">
        <v>2954.6185761000002</v>
      </c>
      <c r="D241" s="269">
        <f t="shared" si="6"/>
        <v>-426.61857610000015</v>
      </c>
      <c r="E241" s="270">
        <f t="shared" si="7"/>
        <v>0.16875734814082285</v>
      </c>
    </row>
    <row r="242" spans="1:5" x14ac:dyDescent="0.25">
      <c r="A242" s="267">
        <v>43867</v>
      </c>
      <c r="B242" s="268">
        <v>2854</v>
      </c>
      <c r="C242" s="268">
        <v>2914.1226631</v>
      </c>
      <c r="D242" s="269">
        <f t="shared" si="6"/>
        <v>-60.122663099999954</v>
      </c>
      <c r="E242" s="270">
        <f t="shared" si="7"/>
        <v>2.1066104800280292E-2</v>
      </c>
    </row>
    <row r="243" spans="1:5" x14ac:dyDescent="0.25">
      <c r="A243" s="267">
        <v>43868</v>
      </c>
      <c r="B243" s="268">
        <v>4118</v>
      </c>
      <c r="C243" s="268">
        <v>4509.3270027999997</v>
      </c>
      <c r="D243" s="269">
        <f t="shared" si="6"/>
        <v>-391.32700279999972</v>
      </c>
      <c r="E243" s="270">
        <f t="shared" si="7"/>
        <v>9.5028412530354475E-2</v>
      </c>
    </row>
    <row r="244" spans="1:5" x14ac:dyDescent="0.25">
      <c r="A244" s="267">
        <v>43869</v>
      </c>
      <c r="B244" s="268">
        <v>7090</v>
      </c>
      <c r="C244" s="268">
        <v>6835.3868966999999</v>
      </c>
      <c r="D244" s="269">
        <f t="shared" si="6"/>
        <v>254.61310330000015</v>
      </c>
      <c r="E244" s="270">
        <f t="shared" si="7"/>
        <v>3.5911580155148115E-2</v>
      </c>
    </row>
    <row r="245" spans="1:5" x14ac:dyDescent="0.25">
      <c r="A245" s="267">
        <v>43870</v>
      </c>
      <c r="B245" s="268">
        <v>6194</v>
      </c>
      <c r="C245" s="268">
        <v>5086.2580693</v>
      </c>
      <c r="D245" s="269">
        <f t="shared" si="6"/>
        <v>1107.7419307</v>
      </c>
      <c r="E245" s="270">
        <f t="shared" si="7"/>
        <v>0.17884112539554409</v>
      </c>
    </row>
    <row r="246" spans="1:5" x14ac:dyDescent="0.25">
      <c r="A246" s="267">
        <v>43871</v>
      </c>
      <c r="B246" s="268">
        <v>2651</v>
      </c>
      <c r="C246" s="268">
        <v>2781.2587036</v>
      </c>
      <c r="D246" s="269">
        <f t="shared" si="6"/>
        <v>-130.25870359999999</v>
      </c>
      <c r="E246" s="270">
        <f t="shared" si="7"/>
        <v>4.9135686005281023E-2</v>
      </c>
    </row>
    <row r="247" spans="1:5" x14ac:dyDescent="0.25">
      <c r="A247" s="267">
        <v>43872</v>
      </c>
      <c r="B247" s="268">
        <v>2472</v>
      </c>
      <c r="C247" s="268">
        <v>3080.0332861000002</v>
      </c>
      <c r="D247" s="269">
        <f t="shared" si="6"/>
        <v>-608.03328610000017</v>
      </c>
      <c r="E247" s="270">
        <f t="shared" si="7"/>
        <v>0.24596815780744344</v>
      </c>
    </row>
    <row r="248" spans="1:5" x14ac:dyDescent="0.25">
      <c r="A248" s="267">
        <v>43873</v>
      </c>
      <c r="B248" s="268">
        <v>2772</v>
      </c>
      <c r="C248" s="268">
        <v>3022.8541119000001</v>
      </c>
      <c r="D248" s="269">
        <f t="shared" si="6"/>
        <v>-250.85411190000013</v>
      </c>
      <c r="E248" s="270">
        <f t="shared" si="7"/>
        <v>9.0495711363636405E-2</v>
      </c>
    </row>
    <row r="249" spans="1:5" x14ac:dyDescent="0.25">
      <c r="A249" s="267">
        <v>43874</v>
      </c>
      <c r="B249" s="268">
        <v>3103</v>
      </c>
      <c r="C249" s="268">
        <v>3133.797145</v>
      </c>
      <c r="D249" s="269">
        <f t="shared" si="6"/>
        <v>-30.797145</v>
      </c>
      <c r="E249" s="270">
        <f t="shared" si="7"/>
        <v>9.9249581050596201E-3</v>
      </c>
    </row>
    <row r="250" spans="1:5" x14ac:dyDescent="0.25">
      <c r="A250" s="267">
        <v>43875</v>
      </c>
      <c r="B250" s="268">
        <v>5029</v>
      </c>
      <c r="C250" s="268">
        <v>5771.0521897999997</v>
      </c>
      <c r="D250" s="269">
        <f t="shared" si="6"/>
        <v>-742.05218979999972</v>
      </c>
      <c r="E250" s="270">
        <f t="shared" si="7"/>
        <v>0.14755462115728768</v>
      </c>
    </row>
    <row r="251" spans="1:5" x14ac:dyDescent="0.25">
      <c r="A251" s="267">
        <v>43876</v>
      </c>
      <c r="B251" s="268">
        <v>8469</v>
      </c>
      <c r="C251" s="268">
        <v>7170.5968579999999</v>
      </c>
      <c r="D251" s="269">
        <f t="shared" si="6"/>
        <v>1298.4031420000001</v>
      </c>
      <c r="E251" s="270">
        <f t="shared" si="7"/>
        <v>0.15331245034832922</v>
      </c>
    </row>
    <row r="252" spans="1:5" x14ac:dyDescent="0.25">
      <c r="A252" s="267">
        <v>43877</v>
      </c>
      <c r="B252" s="268">
        <v>6665</v>
      </c>
      <c r="C252" s="268">
        <v>5352.2323331999996</v>
      </c>
      <c r="D252" s="269">
        <f t="shared" si="6"/>
        <v>1312.7676668000004</v>
      </c>
      <c r="E252" s="270">
        <f t="shared" si="7"/>
        <v>0.1969643911177795</v>
      </c>
    </row>
    <row r="253" spans="1:5" x14ac:dyDescent="0.25">
      <c r="A253" s="267">
        <v>43878</v>
      </c>
      <c r="B253" s="268">
        <v>3122</v>
      </c>
      <c r="C253" s="268">
        <v>2768.9788678</v>
      </c>
      <c r="D253" s="269">
        <f t="shared" si="6"/>
        <v>353.02113220000001</v>
      </c>
      <c r="E253" s="270">
        <f t="shared" si="7"/>
        <v>0.11307531460602178</v>
      </c>
    </row>
    <row r="254" spans="1:5" x14ac:dyDescent="0.25">
      <c r="A254" s="267">
        <v>43879</v>
      </c>
      <c r="B254" s="268">
        <v>3147</v>
      </c>
      <c r="C254" s="268">
        <v>2875.9099363999999</v>
      </c>
      <c r="D254" s="269">
        <f t="shared" si="6"/>
        <v>271.09006360000012</v>
      </c>
      <c r="E254" s="270">
        <f t="shared" si="7"/>
        <v>8.6142378010803974E-2</v>
      </c>
    </row>
    <row r="255" spans="1:5" x14ac:dyDescent="0.25">
      <c r="A255" s="267">
        <v>43880</v>
      </c>
      <c r="B255" s="268">
        <v>3116</v>
      </c>
      <c r="C255" s="268">
        <v>2728.3461877</v>
      </c>
      <c r="D255" s="269">
        <f t="shared" si="6"/>
        <v>387.65381230000003</v>
      </c>
      <c r="E255" s="270">
        <f t="shared" si="7"/>
        <v>0.12440751357509629</v>
      </c>
    </row>
    <row r="256" spans="1:5" x14ac:dyDescent="0.25">
      <c r="A256" s="267">
        <v>43881</v>
      </c>
      <c r="B256" s="268">
        <v>3621</v>
      </c>
      <c r="C256" s="268">
        <v>2704.5724092</v>
      </c>
      <c r="D256" s="269">
        <f t="shared" si="6"/>
        <v>916.42759079999996</v>
      </c>
      <c r="E256" s="270">
        <f t="shared" si="7"/>
        <v>0.25308687953603975</v>
      </c>
    </row>
    <row r="257" spans="1:5" x14ac:dyDescent="0.25">
      <c r="A257" s="267">
        <v>43882</v>
      </c>
      <c r="B257" s="268">
        <v>4864</v>
      </c>
      <c r="C257" s="268">
        <v>4500.0218160000004</v>
      </c>
      <c r="D257" s="269">
        <f t="shared" si="6"/>
        <v>363.9781839999996</v>
      </c>
      <c r="E257" s="270">
        <f t="shared" si="7"/>
        <v>7.4831041118420968E-2</v>
      </c>
    </row>
    <row r="258" spans="1:5" x14ac:dyDescent="0.25">
      <c r="A258" s="267">
        <v>43883</v>
      </c>
      <c r="B258" s="268">
        <v>8117</v>
      </c>
      <c r="C258" s="268">
        <v>7055.6740307</v>
      </c>
      <c r="D258" s="269">
        <f t="shared" si="6"/>
        <v>1061.3259693</v>
      </c>
      <c r="E258" s="270">
        <f t="shared" si="7"/>
        <v>0.13075347656769742</v>
      </c>
    </row>
    <row r="259" spans="1:5" x14ac:dyDescent="0.25">
      <c r="A259" s="267">
        <v>43884</v>
      </c>
      <c r="B259" s="268">
        <v>6108</v>
      </c>
      <c r="C259" s="268">
        <v>5436.2736729999997</v>
      </c>
      <c r="D259" s="269">
        <f t="shared" ref="D259:D322" si="8">B259-C259</f>
        <v>671.72632700000031</v>
      </c>
      <c r="E259" s="270">
        <f t="shared" ref="E259:E322" si="9">ABS((B259-C259)/B259)</f>
        <v>0.10997484070072042</v>
      </c>
    </row>
    <row r="260" spans="1:5" x14ac:dyDescent="0.25">
      <c r="A260" s="267">
        <v>43885</v>
      </c>
      <c r="B260" s="268">
        <v>2840</v>
      </c>
      <c r="C260" s="268">
        <v>3108.7478119000002</v>
      </c>
      <c r="D260" s="269">
        <f t="shared" si="8"/>
        <v>-268.74781190000022</v>
      </c>
      <c r="E260" s="270">
        <f t="shared" si="9"/>
        <v>9.4629511232394437E-2</v>
      </c>
    </row>
    <row r="261" spans="1:5" x14ac:dyDescent="0.25">
      <c r="A261" s="267">
        <v>43886</v>
      </c>
      <c r="B261" s="268">
        <v>2816</v>
      </c>
      <c r="C261" s="268">
        <v>3551.2122218999998</v>
      </c>
      <c r="D261" s="269">
        <f t="shared" si="8"/>
        <v>-735.2122218999998</v>
      </c>
      <c r="E261" s="270">
        <f t="shared" si="9"/>
        <v>0.26108388561789764</v>
      </c>
    </row>
    <row r="262" spans="1:5" x14ac:dyDescent="0.25">
      <c r="A262" s="267">
        <v>43887</v>
      </c>
      <c r="B262" s="268">
        <v>3046</v>
      </c>
      <c r="C262" s="268">
        <v>3613.8668011</v>
      </c>
      <c r="D262" s="269">
        <f t="shared" si="8"/>
        <v>-567.86680109999998</v>
      </c>
      <c r="E262" s="270">
        <f t="shared" si="9"/>
        <v>0.18643033522652658</v>
      </c>
    </row>
    <row r="263" spans="1:5" x14ac:dyDescent="0.25">
      <c r="A263" s="267">
        <v>43888</v>
      </c>
      <c r="B263" s="268">
        <v>3493</v>
      </c>
      <c r="C263" s="268">
        <v>3856.1296136000001</v>
      </c>
      <c r="D263" s="269">
        <f t="shared" si="8"/>
        <v>-363.12961360000008</v>
      </c>
      <c r="E263" s="270">
        <f t="shared" si="9"/>
        <v>0.10395923664471803</v>
      </c>
    </row>
    <row r="264" spans="1:5" x14ac:dyDescent="0.25">
      <c r="A264" s="267">
        <v>43889</v>
      </c>
      <c r="B264" s="268">
        <v>5289</v>
      </c>
      <c r="C264" s="268">
        <v>5726.4532706999998</v>
      </c>
      <c r="D264" s="269">
        <f t="shared" si="8"/>
        <v>-437.45327069999985</v>
      </c>
      <c r="E264" s="270">
        <f t="shared" si="9"/>
        <v>8.2710015258082789E-2</v>
      </c>
    </row>
    <row r="265" spans="1:5" x14ac:dyDescent="0.25">
      <c r="A265" s="267">
        <v>43890</v>
      </c>
      <c r="B265" s="268">
        <v>8745</v>
      </c>
      <c r="C265" s="268">
        <v>8412.6837720000003</v>
      </c>
      <c r="D265" s="269">
        <f t="shared" si="8"/>
        <v>332.31622799999968</v>
      </c>
      <c r="E265" s="270">
        <f t="shared" si="9"/>
        <v>3.8000712178387616E-2</v>
      </c>
    </row>
    <row r="266" spans="1:5" x14ac:dyDescent="0.25">
      <c r="A266" s="267">
        <v>43891</v>
      </c>
      <c r="B266" s="268">
        <v>6277</v>
      </c>
      <c r="C266" s="268">
        <v>6727.2285003999996</v>
      </c>
      <c r="D266" s="269">
        <f t="shared" si="8"/>
        <v>-450.22850039999958</v>
      </c>
      <c r="E266" s="270">
        <f t="shared" si="9"/>
        <v>7.1726700716902916E-2</v>
      </c>
    </row>
    <row r="267" spans="1:5" x14ac:dyDescent="0.25">
      <c r="A267" s="267">
        <v>43892</v>
      </c>
      <c r="B267" s="268">
        <v>2862</v>
      </c>
      <c r="C267" s="268">
        <v>4217.7829099</v>
      </c>
      <c r="D267" s="269">
        <f t="shared" si="8"/>
        <v>-1355.7829099</v>
      </c>
      <c r="E267" s="270">
        <f t="shared" si="9"/>
        <v>0.47371869668064293</v>
      </c>
    </row>
    <row r="268" spans="1:5" x14ac:dyDescent="0.25">
      <c r="A268" s="267">
        <v>43893</v>
      </c>
      <c r="B268" s="268">
        <v>2761</v>
      </c>
      <c r="C268" s="268">
        <v>4447.3420122999996</v>
      </c>
      <c r="D268" s="269">
        <f t="shared" si="8"/>
        <v>-1686.3420122999996</v>
      </c>
      <c r="E268" s="270">
        <f t="shared" si="9"/>
        <v>0.61077218844621506</v>
      </c>
    </row>
    <row r="269" spans="1:5" x14ac:dyDescent="0.25">
      <c r="A269" s="267">
        <v>43894</v>
      </c>
      <c r="B269" s="268">
        <v>3310</v>
      </c>
      <c r="C269" s="268">
        <v>4399.2113175000004</v>
      </c>
      <c r="D269" s="269">
        <f t="shared" si="8"/>
        <v>-1089.2113175000004</v>
      </c>
      <c r="E269" s="270">
        <f t="shared" si="9"/>
        <v>0.32906686329305146</v>
      </c>
    </row>
    <row r="270" spans="1:5" x14ac:dyDescent="0.25">
      <c r="A270" s="267">
        <v>43895</v>
      </c>
      <c r="B270" s="268">
        <v>3927</v>
      </c>
      <c r="C270" s="268">
        <v>4466.1773863999997</v>
      </c>
      <c r="D270" s="269">
        <f t="shared" si="8"/>
        <v>-539.1773863999997</v>
      </c>
      <c r="E270" s="270">
        <f t="shared" si="9"/>
        <v>0.1373000729309905</v>
      </c>
    </row>
    <row r="271" spans="1:5" x14ac:dyDescent="0.25">
      <c r="A271" s="267">
        <v>43896</v>
      </c>
      <c r="B271" s="268">
        <v>5154</v>
      </c>
      <c r="C271" s="268">
        <v>6113.0511073999996</v>
      </c>
      <c r="D271" s="269">
        <f t="shared" si="8"/>
        <v>-959.05110739999964</v>
      </c>
      <c r="E271" s="270">
        <f t="shared" si="9"/>
        <v>0.18607898863019007</v>
      </c>
    </row>
    <row r="272" spans="1:5" x14ac:dyDescent="0.25">
      <c r="A272" s="267">
        <v>43897</v>
      </c>
      <c r="B272" s="268">
        <v>8159</v>
      </c>
      <c r="C272" s="268">
        <v>8426.1618653000005</v>
      </c>
      <c r="D272" s="269">
        <f t="shared" si="8"/>
        <v>-267.1618653000005</v>
      </c>
      <c r="E272" s="270">
        <f t="shared" si="9"/>
        <v>3.2744437467827001E-2</v>
      </c>
    </row>
    <row r="273" spans="1:5" x14ac:dyDescent="0.25">
      <c r="A273" s="267">
        <v>43898</v>
      </c>
      <c r="B273" s="268">
        <v>6108</v>
      </c>
      <c r="C273" s="268">
        <v>6529.6625701000003</v>
      </c>
      <c r="D273" s="269">
        <f t="shared" si="8"/>
        <v>-421.66257010000027</v>
      </c>
      <c r="E273" s="270">
        <f t="shared" si="9"/>
        <v>6.9034474476096966E-2</v>
      </c>
    </row>
    <row r="274" spans="1:5" x14ac:dyDescent="0.25">
      <c r="A274" s="267">
        <v>43899</v>
      </c>
      <c r="B274" s="268">
        <v>3176</v>
      </c>
      <c r="C274" s="268">
        <v>3958.6794482</v>
      </c>
      <c r="D274" s="269">
        <f t="shared" si="8"/>
        <v>-782.67944820000002</v>
      </c>
      <c r="E274" s="270">
        <f t="shared" si="9"/>
        <v>0.24643559452141059</v>
      </c>
    </row>
    <row r="275" spans="1:5" x14ac:dyDescent="0.25">
      <c r="A275" s="267">
        <v>43900</v>
      </c>
      <c r="B275" s="268">
        <v>2793</v>
      </c>
      <c r="C275" s="268">
        <v>4250.6508169999997</v>
      </c>
      <c r="D275" s="269">
        <f t="shared" si="8"/>
        <v>-1457.6508169999997</v>
      </c>
      <c r="E275" s="270">
        <f t="shared" si="9"/>
        <v>0.5218943132832079</v>
      </c>
    </row>
    <row r="276" spans="1:5" x14ac:dyDescent="0.25">
      <c r="A276" s="267">
        <v>43901</v>
      </c>
      <c r="B276" s="268">
        <v>2851</v>
      </c>
      <c r="C276" s="268">
        <v>4036.7027300999998</v>
      </c>
      <c r="D276" s="269">
        <f t="shared" si="8"/>
        <v>-1185.7027300999998</v>
      </c>
      <c r="E276" s="270">
        <f t="shared" si="9"/>
        <v>0.41589011929147662</v>
      </c>
    </row>
    <row r="277" spans="1:5" x14ac:dyDescent="0.25">
      <c r="A277" s="267">
        <v>43902</v>
      </c>
      <c r="B277" s="268">
        <v>2944</v>
      </c>
      <c r="C277" s="268">
        <v>3938.8360315</v>
      </c>
      <c r="D277" s="269">
        <f t="shared" si="8"/>
        <v>-994.83603149999999</v>
      </c>
      <c r="E277" s="270">
        <f t="shared" si="9"/>
        <v>0.33791984765624999</v>
      </c>
    </row>
    <row r="278" spans="1:5" x14ac:dyDescent="0.25">
      <c r="A278" s="267">
        <v>43903</v>
      </c>
      <c r="B278" s="268">
        <v>4201</v>
      </c>
      <c r="C278" s="268">
        <v>5435.9425047000004</v>
      </c>
      <c r="D278" s="269">
        <f t="shared" si="8"/>
        <v>-1234.9425047000004</v>
      </c>
      <c r="E278" s="270">
        <f t="shared" si="9"/>
        <v>0.29396393827660089</v>
      </c>
    </row>
    <row r="279" spans="1:5" x14ac:dyDescent="0.25">
      <c r="A279" s="267">
        <v>43904</v>
      </c>
      <c r="B279" s="268">
        <v>6382</v>
      </c>
      <c r="C279" s="268">
        <v>7673.5652227999999</v>
      </c>
      <c r="D279" s="269">
        <f t="shared" si="8"/>
        <v>-1291.5652227999999</v>
      </c>
      <c r="E279" s="270">
        <f t="shared" si="9"/>
        <v>0.20237624926355374</v>
      </c>
    </row>
    <row r="280" spans="1:5" x14ac:dyDescent="0.25">
      <c r="A280" s="267">
        <v>43905</v>
      </c>
      <c r="B280" s="268">
        <v>4581</v>
      </c>
      <c r="C280" s="268">
        <v>5637.7282918999999</v>
      </c>
      <c r="D280" s="269">
        <f t="shared" si="8"/>
        <v>-1056.7282918999999</v>
      </c>
      <c r="E280" s="270">
        <f t="shared" si="9"/>
        <v>0.23067633527614056</v>
      </c>
    </row>
    <row r="281" spans="1:5" x14ac:dyDescent="0.25">
      <c r="A281" s="267">
        <v>43906</v>
      </c>
      <c r="B281" s="268">
        <v>2770</v>
      </c>
      <c r="C281" s="268">
        <v>3473.5768595999998</v>
      </c>
      <c r="D281" s="269">
        <f t="shared" si="8"/>
        <v>-703.57685959999981</v>
      </c>
      <c r="E281" s="270">
        <f t="shared" si="9"/>
        <v>0.25399886628158835</v>
      </c>
    </row>
    <row r="282" spans="1:5" x14ac:dyDescent="0.25">
      <c r="A282" s="267">
        <v>43907</v>
      </c>
      <c r="B282" s="268">
        <v>2261</v>
      </c>
      <c r="C282" s="268">
        <v>3130.1518979000002</v>
      </c>
      <c r="D282" s="269">
        <f t="shared" si="8"/>
        <v>-869.15189790000022</v>
      </c>
      <c r="E282" s="270">
        <f t="shared" si="9"/>
        <v>0.38441039270234417</v>
      </c>
    </row>
    <row r="283" spans="1:5" x14ac:dyDescent="0.25">
      <c r="A283" s="267">
        <v>43908</v>
      </c>
      <c r="B283" s="268">
        <v>2164</v>
      </c>
      <c r="C283" s="268">
        <v>2856.7173201000001</v>
      </c>
      <c r="D283" s="269">
        <f t="shared" si="8"/>
        <v>-692.71732010000005</v>
      </c>
      <c r="E283" s="270">
        <f t="shared" si="9"/>
        <v>0.32010966732902035</v>
      </c>
    </row>
    <row r="284" spans="1:5" x14ac:dyDescent="0.25">
      <c r="A284" s="267">
        <v>43909</v>
      </c>
      <c r="B284" s="268">
        <v>2330</v>
      </c>
      <c r="C284" s="268">
        <v>2646.8901930000002</v>
      </c>
      <c r="D284" s="269">
        <f t="shared" si="8"/>
        <v>-316.89019300000018</v>
      </c>
      <c r="E284" s="270">
        <f t="shared" si="9"/>
        <v>0.13600437467811166</v>
      </c>
    </row>
    <row r="285" spans="1:5" x14ac:dyDescent="0.25">
      <c r="A285" s="267">
        <v>43910</v>
      </c>
      <c r="B285" s="268">
        <v>2368</v>
      </c>
      <c r="C285" s="268">
        <v>2408.2914603999998</v>
      </c>
      <c r="D285" s="269">
        <f t="shared" si="8"/>
        <v>-40.291460399999778</v>
      </c>
      <c r="E285" s="270">
        <f t="shared" si="9"/>
        <v>1.7014974831080987E-2</v>
      </c>
    </row>
    <row r="286" spans="1:5" x14ac:dyDescent="0.25">
      <c r="A286" s="267">
        <v>43911</v>
      </c>
      <c r="B286" s="268">
        <v>1931</v>
      </c>
      <c r="C286" s="268">
        <v>2123.7138418</v>
      </c>
      <c r="D286" s="269">
        <f t="shared" si="8"/>
        <v>-192.71384179999995</v>
      </c>
      <c r="E286" s="270">
        <f t="shared" si="9"/>
        <v>9.9800021646815104E-2</v>
      </c>
    </row>
    <row r="287" spans="1:5" x14ac:dyDescent="0.25">
      <c r="A287" s="267">
        <v>43912</v>
      </c>
      <c r="B287" s="268">
        <v>1395</v>
      </c>
      <c r="C287" s="268">
        <v>1902.8471394999999</v>
      </c>
      <c r="D287" s="269">
        <f t="shared" si="8"/>
        <v>-507.84713949999991</v>
      </c>
      <c r="E287" s="270">
        <f t="shared" si="9"/>
        <v>0.36404812867383507</v>
      </c>
    </row>
    <row r="288" spans="1:5" x14ac:dyDescent="0.25">
      <c r="A288" s="267">
        <v>43913</v>
      </c>
      <c r="B288" s="268">
        <v>1223</v>
      </c>
      <c r="C288" s="268">
        <v>1692.6652497</v>
      </c>
      <c r="D288" s="269">
        <f t="shared" si="8"/>
        <v>-469.6652497</v>
      </c>
      <c r="E288" s="270">
        <f t="shared" si="9"/>
        <v>0.38402718699918237</v>
      </c>
    </row>
    <row r="289" spans="1:5" x14ac:dyDescent="0.25">
      <c r="A289" s="267">
        <v>43914</v>
      </c>
      <c r="B289" s="268">
        <v>908</v>
      </c>
      <c r="C289" s="268">
        <v>1512.7673331000001</v>
      </c>
      <c r="D289" s="269">
        <f t="shared" si="8"/>
        <v>-604.76733310000009</v>
      </c>
      <c r="E289" s="270">
        <f t="shared" si="9"/>
        <v>0.66604331839207054</v>
      </c>
    </row>
    <row r="290" spans="1:5" x14ac:dyDescent="0.25">
      <c r="A290" s="267">
        <v>43915</v>
      </c>
      <c r="B290" s="268">
        <v>718</v>
      </c>
      <c r="C290" s="268">
        <v>1354.3661963</v>
      </c>
      <c r="D290" s="269">
        <f t="shared" si="8"/>
        <v>-636.36619629999996</v>
      </c>
      <c r="E290" s="270">
        <f t="shared" si="9"/>
        <v>0.8863038945682451</v>
      </c>
    </row>
    <row r="291" spans="1:5" x14ac:dyDescent="0.25">
      <c r="A291" s="267">
        <v>43916</v>
      </c>
      <c r="B291" s="268">
        <v>630</v>
      </c>
      <c r="C291" s="268">
        <v>1223.2000859</v>
      </c>
      <c r="D291" s="269">
        <f t="shared" si="8"/>
        <v>-593.20008589999998</v>
      </c>
      <c r="E291" s="270">
        <f t="shared" si="9"/>
        <v>0.9415874379365079</v>
      </c>
    </row>
    <row r="292" spans="1:5" x14ac:dyDescent="0.25">
      <c r="A292" s="267">
        <v>43917</v>
      </c>
      <c r="B292" s="268">
        <v>780</v>
      </c>
      <c r="C292" s="268">
        <v>1117.1736627</v>
      </c>
      <c r="D292" s="269">
        <f t="shared" si="8"/>
        <v>-337.17366270000002</v>
      </c>
      <c r="E292" s="270">
        <f t="shared" si="9"/>
        <v>0.43227392653846158</v>
      </c>
    </row>
    <row r="293" spans="1:5" x14ac:dyDescent="0.25">
      <c r="A293" s="267">
        <v>43918</v>
      </c>
      <c r="B293" s="268">
        <v>712</v>
      </c>
      <c r="C293" s="268">
        <v>1024.7858759000001</v>
      </c>
      <c r="D293" s="269">
        <f t="shared" si="8"/>
        <v>-312.78587590000006</v>
      </c>
      <c r="E293" s="270">
        <f t="shared" si="9"/>
        <v>0.43930600547752818</v>
      </c>
    </row>
    <row r="294" spans="1:5" x14ac:dyDescent="0.25">
      <c r="A294" s="267">
        <v>43919</v>
      </c>
      <c r="B294" s="268">
        <v>574</v>
      </c>
      <c r="C294" s="268">
        <v>906.02650189999997</v>
      </c>
      <c r="D294" s="269">
        <f t="shared" si="8"/>
        <v>-332.02650189999997</v>
      </c>
      <c r="E294" s="270">
        <f t="shared" si="9"/>
        <v>0.57844338310104526</v>
      </c>
    </row>
    <row r="295" spans="1:5" x14ac:dyDescent="0.25">
      <c r="A295" s="267">
        <v>43920</v>
      </c>
      <c r="B295" s="268">
        <v>555</v>
      </c>
      <c r="C295" s="268">
        <v>813.39200730000005</v>
      </c>
      <c r="D295" s="269">
        <f t="shared" si="8"/>
        <v>-258.39200730000005</v>
      </c>
      <c r="E295" s="270">
        <f t="shared" si="9"/>
        <v>0.46557118432432443</v>
      </c>
    </row>
    <row r="296" spans="1:5" x14ac:dyDescent="0.25">
      <c r="A296" s="267">
        <v>43921</v>
      </c>
      <c r="B296" s="268">
        <v>469</v>
      </c>
      <c r="C296" s="268">
        <v>865.13222710000002</v>
      </c>
      <c r="D296" s="269">
        <f t="shared" si="8"/>
        <v>-396.13222710000002</v>
      </c>
      <c r="E296" s="270">
        <f t="shared" si="9"/>
        <v>0.84463161428571432</v>
      </c>
    </row>
    <row r="297" spans="1:5" x14ac:dyDescent="0.25">
      <c r="A297" s="267">
        <v>43922</v>
      </c>
      <c r="B297" s="268">
        <v>424</v>
      </c>
      <c r="C297" s="268">
        <v>839.28192019999994</v>
      </c>
      <c r="D297" s="269">
        <f t="shared" si="8"/>
        <v>-415.28192019999994</v>
      </c>
      <c r="E297" s="270">
        <f t="shared" si="9"/>
        <v>0.97943849103773573</v>
      </c>
    </row>
    <row r="298" spans="1:5" x14ac:dyDescent="0.25">
      <c r="A298" s="267">
        <v>43923</v>
      </c>
      <c r="B298" s="268">
        <v>408</v>
      </c>
      <c r="C298" s="268">
        <v>791.08738670000002</v>
      </c>
      <c r="D298" s="269">
        <f t="shared" si="8"/>
        <v>-383.08738670000002</v>
      </c>
      <c r="E298" s="270">
        <f t="shared" si="9"/>
        <v>0.93893967328431382</v>
      </c>
    </row>
    <row r="299" spans="1:5" x14ac:dyDescent="0.25">
      <c r="A299" s="267">
        <v>43924</v>
      </c>
      <c r="B299" s="268">
        <v>469</v>
      </c>
      <c r="C299" s="268">
        <v>752.78617569999994</v>
      </c>
      <c r="D299" s="269">
        <f t="shared" si="8"/>
        <v>-283.78617569999994</v>
      </c>
      <c r="E299" s="270">
        <f t="shared" si="9"/>
        <v>0.60508779466950946</v>
      </c>
    </row>
    <row r="300" spans="1:5" x14ac:dyDescent="0.25">
      <c r="A300" s="267">
        <v>43925</v>
      </c>
      <c r="B300" s="268">
        <v>467</v>
      </c>
      <c r="C300" s="268">
        <v>724.72221469999999</v>
      </c>
      <c r="D300" s="269">
        <f t="shared" si="8"/>
        <v>-257.72221469999999</v>
      </c>
      <c r="E300" s="270">
        <f t="shared" si="9"/>
        <v>0.55186769743040687</v>
      </c>
    </row>
    <row r="301" spans="1:5" x14ac:dyDescent="0.25">
      <c r="A301" s="267">
        <v>43926</v>
      </c>
      <c r="B301" s="268">
        <v>418</v>
      </c>
      <c r="C301" s="268">
        <v>705.06491159999996</v>
      </c>
      <c r="D301" s="269">
        <f t="shared" si="8"/>
        <v>-287.06491159999996</v>
      </c>
      <c r="E301" s="270">
        <f t="shared" si="9"/>
        <v>0.68675816172248794</v>
      </c>
    </row>
    <row r="302" spans="1:5" x14ac:dyDescent="0.25">
      <c r="A302" s="267">
        <v>43927</v>
      </c>
      <c r="B302" s="268">
        <v>389</v>
      </c>
      <c r="C302" s="268">
        <v>597.47001290000003</v>
      </c>
      <c r="D302" s="269">
        <f t="shared" si="8"/>
        <v>-208.47001290000003</v>
      </c>
      <c r="E302" s="270">
        <f t="shared" si="9"/>
        <v>0.53591262956298213</v>
      </c>
    </row>
    <row r="303" spans="1:5" x14ac:dyDescent="0.25">
      <c r="A303" s="267">
        <v>43928</v>
      </c>
      <c r="B303" s="268">
        <v>350</v>
      </c>
      <c r="C303" s="268">
        <v>585.44470920000003</v>
      </c>
      <c r="D303" s="269">
        <f t="shared" si="8"/>
        <v>-235.44470920000003</v>
      </c>
      <c r="E303" s="270">
        <f t="shared" si="9"/>
        <v>0.67269916914285721</v>
      </c>
    </row>
    <row r="304" spans="1:5" x14ac:dyDescent="0.25">
      <c r="A304" s="267">
        <v>43929</v>
      </c>
      <c r="B304" s="268">
        <v>309</v>
      </c>
      <c r="C304" s="268">
        <v>565.25361750000002</v>
      </c>
      <c r="D304" s="269">
        <f t="shared" si="8"/>
        <v>-256.25361750000002</v>
      </c>
      <c r="E304" s="270">
        <f t="shared" si="9"/>
        <v>0.82929973300970883</v>
      </c>
    </row>
    <row r="305" spans="1:5" x14ac:dyDescent="0.25">
      <c r="A305" s="267">
        <v>43930</v>
      </c>
      <c r="B305" s="268">
        <v>379</v>
      </c>
      <c r="C305" s="268">
        <v>552.0900292</v>
      </c>
      <c r="D305" s="269">
        <f t="shared" si="8"/>
        <v>-173.0900292</v>
      </c>
      <c r="E305" s="270">
        <f t="shared" si="9"/>
        <v>0.45670192401055409</v>
      </c>
    </row>
    <row r="306" spans="1:5" x14ac:dyDescent="0.25">
      <c r="A306" s="267">
        <v>43931</v>
      </c>
      <c r="B306" s="268">
        <v>383</v>
      </c>
      <c r="C306" s="268">
        <v>530.02440850000005</v>
      </c>
      <c r="D306" s="269">
        <f t="shared" si="8"/>
        <v>-147.02440850000005</v>
      </c>
      <c r="E306" s="270">
        <f t="shared" si="9"/>
        <v>0.38387574020887744</v>
      </c>
    </row>
    <row r="307" spans="1:5" x14ac:dyDescent="0.25">
      <c r="A307" s="267">
        <v>43932</v>
      </c>
      <c r="B307" s="268">
        <v>355</v>
      </c>
      <c r="C307" s="268">
        <v>516.92917379999994</v>
      </c>
      <c r="D307" s="269">
        <f t="shared" si="8"/>
        <v>-161.92917379999994</v>
      </c>
      <c r="E307" s="270">
        <f t="shared" si="9"/>
        <v>0.45613851774647873</v>
      </c>
    </row>
    <row r="308" spans="1:5" x14ac:dyDescent="0.25">
      <c r="A308" s="267">
        <v>43933</v>
      </c>
      <c r="B308" s="268">
        <v>325</v>
      </c>
      <c r="C308" s="268">
        <v>503.2129443</v>
      </c>
      <c r="D308" s="269">
        <f t="shared" si="8"/>
        <v>-178.2129443</v>
      </c>
      <c r="E308" s="270">
        <f t="shared" si="9"/>
        <v>0.54834752092307693</v>
      </c>
    </row>
    <row r="309" spans="1:5" x14ac:dyDescent="0.25">
      <c r="A309" s="267">
        <v>43934</v>
      </c>
      <c r="B309" s="268">
        <v>322</v>
      </c>
      <c r="C309" s="268">
        <v>518.90738069999998</v>
      </c>
      <c r="D309" s="269">
        <f t="shared" si="8"/>
        <v>-196.90738069999998</v>
      </c>
      <c r="E309" s="270">
        <f t="shared" si="9"/>
        <v>0.611513604658385</v>
      </c>
    </row>
    <row r="310" spans="1:5" x14ac:dyDescent="0.25">
      <c r="A310" s="267">
        <v>43935</v>
      </c>
      <c r="B310" s="268">
        <v>299</v>
      </c>
      <c r="C310" s="268">
        <v>492.57089619999999</v>
      </c>
      <c r="D310" s="269">
        <f t="shared" si="8"/>
        <v>-193.57089619999999</v>
      </c>
      <c r="E310" s="270">
        <f t="shared" si="9"/>
        <v>0.64739430167224077</v>
      </c>
    </row>
    <row r="311" spans="1:5" x14ac:dyDescent="0.25">
      <c r="A311" s="267">
        <v>43936</v>
      </c>
      <c r="B311" s="268">
        <v>301</v>
      </c>
      <c r="C311" s="268">
        <v>579.00329320000003</v>
      </c>
      <c r="D311" s="269">
        <f t="shared" si="8"/>
        <v>-278.00329320000003</v>
      </c>
      <c r="E311" s="270">
        <f t="shared" si="9"/>
        <v>0.92359898073089708</v>
      </c>
    </row>
    <row r="312" spans="1:5" x14ac:dyDescent="0.25">
      <c r="A312" s="267">
        <v>43937</v>
      </c>
      <c r="B312" s="268">
        <v>316</v>
      </c>
      <c r="C312" s="268">
        <v>534.97115240000005</v>
      </c>
      <c r="D312" s="269">
        <f t="shared" si="8"/>
        <v>-218.97115240000005</v>
      </c>
      <c r="E312" s="270">
        <f t="shared" si="9"/>
        <v>0.69294668481012678</v>
      </c>
    </row>
    <row r="313" spans="1:5" x14ac:dyDescent="0.25">
      <c r="A313" s="267">
        <v>43938</v>
      </c>
      <c r="B313" s="268">
        <v>404</v>
      </c>
      <c r="C313" s="268">
        <v>506.9782381</v>
      </c>
      <c r="D313" s="269">
        <f t="shared" si="8"/>
        <v>-102.9782381</v>
      </c>
      <c r="E313" s="270">
        <f t="shared" si="9"/>
        <v>0.25489662896039605</v>
      </c>
    </row>
    <row r="314" spans="1:5" x14ac:dyDescent="0.25">
      <c r="A314" s="267">
        <v>43939</v>
      </c>
      <c r="B314" s="268">
        <v>352</v>
      </c>
      <c r="C314" s="268">
        <v>643.40094959999999</v>
      </c>
      <c r="D314" s="269">
        <f t="shared" si="8"/>
        <v>-291.40094959999999</v>
      </c>
      <c r="E314" s="270">
        <f t="shared" si="9"/>
        <v>0.82784360681818181</v>
      </c>
    </row>
    <row r="315" spans="1:5" x14ac:dyDescent="0.25">
      <c r="A315" s="267">
        <v>43940</v>
      </c>
      <c r="B315" s="268">
        <v>334</v>
      </c>
      <c r="C315" s="268">
        <v>491.89509529999998</v>
      </c>
      <c r="D315" s="269">
        <f t="shared" si="8"/>
        <v>-157.89509529999998</v>
      </c>
      <c r="E315" s="270">
        <f t="shared" si="9"/>
        <v>0.47273980628742507</v>
      </c>
    </row>
    <row r="316" spans="1:5" x14ac:dyDescent="0.25">
      <c r="A316" s="267">
        <v>43941</v>
      </c>
      <c r="B316" s="268">
        <v>328</v>
      </c>
      <c r="C316" s="268">
        <v>486.0390802</v>
      </c>
      <c r="D316" s="269">
        <f t="shared" si="8"/>
        <v>-158.0390802</v>
      </c>
      <c r="E316" s="270">
        <f t="shared" si="9"/>
        <v>0.48182646402439022</v>
      </c>
    </row>
    <row r="317" spans="1:5" x14ac:dyDescent="0.25">
      <c r="A317" s="267">
        <v>43942</v>
      </c>
      <c r="B317" s="268">
        <v>299</v>
      </c>
      <c r="C317" s="268">
        <v>464.7615237</v>
      </c>
      <c r="D317" s="269">
        <f t="shared" si="8"/>
        <v>-165.7615237</v>
      </c>
      <c r="E317" s="270">
        <f t="shared" si="9"/>
        <v>0.55438636688963205</v>
      </c>
    </row>
    <row r="318" spans="1:5" x14ac:dyDescent="0.25">
      <c r="A318" s="267">
        <v>43943</v>
      </c>
      <c r="B318" s="268">
        <v>294</v>
      </c>
      <c r="C318" s="268">
        <v>449.84717310000002</v>
      </c>
      <c r="D318" s="269">
        <f t="shared" si="8"/>
        <v>-155.84717310000002</v>
      </c>
      <c r="E318" s="270">
        <f t="shared" si="9"/>
        <v>0.53009242551020419</v>
      </c>
    </row>
    <row r="319" spans="1:5" x14ac:dyDescent="0.25">
      <c r="A319" s="267">
        <v>43944</v>
      </c>
      <c r="B319" s="268">
        <v>343</v>
      </c>
      <c r="C319" s="268">
        <v>443.04984200000001</v>
      </c>
      <c r="D319" s="269">
        <f t="shared" si="8"/>
        <v>-100.04984200000001</v>
      </c>
      <c r="E319" s="270">
        <f t="shared" si="9"/>
        <v>0.29169050145772596</v>
      </c>
    </row>
    <row r="320" spans="1:5" x14ac:dyDescent="0.25">
      <c r="A320" s="267">
        <v>43945</v>
      </c>
      <c r="B320" s="268">
        <v>377</v>
      </c>
      <c r="C320" s="268">
        <v>447.70118660000003</v>
      </c>
      <c r="D320" s="269">
        <f t="shared" si="8"/>
        <v>-70.701186600000028</v>
      </c>
      <c r="E320" s="270">
        <f t="shared" si="9"/>
        <v>0.18753630397877991</v>
      </c>
    </row>
    <row r="321" spans="1:5" x14ac:dyDescent="0.25">
      <c r="A321" s="267">
        <v>43946</v>
      </c>
      <c r="B321" s="268">
        <v>369</v>
      </c>
      <c r="C321" s="268">
        <v>443.33859860000001</v>
      </c>
      <c r="D321" s="269">
        <f t="shared" si="8"/>
        <v>-74.338598600000012</v>
      </c>
      <c r="E321" s="270">
        <f t="shared" si="9"/>
        <v>0.20145961680216806</v>
      </c>
    </row>
    <row r="322" spans="1:5" x14ac:dyDescent="0.25">
      <c r="A322" s="267">
        <v>43947</v>
      </c>
      <c r="B322" s="268">
        <v>286</v>
      </c>
      <c r="C322" s="268">
        <v>445.5730021</v>
      </c>
      <c r="D322" s="269">
        <f t="shared" si="8"/>
        <v>-159.5730021</v>
      </c>
      <c r="E322" s="270">
        <f t="shared" si="9"/>
        <v>0.55794755979020982</v>
      </c>
    </row>
    <row r="323" spans="1:5" x14ac:dyDescent="0.25">
      <c r="A323" s="267">
        <v>43948</v>
      </c>
      <c r="B323" s="268">
        <v>309</v>
      </c>
      <c r="C323" s="268">
        <v>446.37847110000001</v>
      </c>
      <c r="D323" s="269">
        <f t="shared" ref="D323:D386" si="10">B323-C323</f>
        <v>-137.37847110000001</v>
      </c>
      <c r="E323" s="270">
        <f t="shared" ref="E323:E386" si="11">ABS((B323-C323)/B323)</f>
        <v>0.44459052135922333</v>
      </c>
    </row>
    <row r="324" spans="1:5" x14ac:dyDescent="0.25">
      <c r="A324" s="267">
        <v>43949</v>
      </c>
      <c r="B324" s="268">
        <v>283</v>
      </c>
      <c r="C324" s="268">
        <v>472.95682340000002</v>
      </c>
      <c r="D324" s="269">
        <f t="shared" si="10"/>
        <v>-189.95682340000002</v>
      </c>
      <c r="E324" s="270">
        <f t="shared" si="11"/>
        <v>0.67122552438162553</v>
      </c>
    </row>
    <row r="325" spans="1:5" x14ac:dyDescent="0.25">
      <c r="A325" s="267">
        <v>43950</v>
      </c>
      <c r="B325" s="268">
        <v>286</v>
      </c>
      <c r="C325" s="268">
        <v>549.88483059999999</v>
      </c>
      <c r="D325" s="269">
        <f t="shared" si="10"/>
        <v>-263.88483059999999</v>
      </c>
      <c r="E325" s="270">
        <f t="shared" si="11"/>
        <v>0.92267423286713279</v>
      </c>
    </row>
    <row r="326" spans="1:5" x14ac:dyDescent="0.25">
      <c r="A326" s="267">
        <v>43951</v>
      </c>
      <c r="B326" s="268">
        <v>290</v>
      </c>
      <c r="C326" s="268">
        <v>455.9814073</v>
      </c>
      <c r="D326" s="269">
        <f t="shared" si="10"/>
        <v>-165.9814073</v>
      </c>
      <c r="E326" s="270">
        <f t="shared" si="11"/>
        <v>0.57234968034482758</v>
      </c>
    </row>
    <row r="327" spans="1:5" x14ac:dyDescent="0.25">
      <c r="A327" s="267">
        <v>43952</v>
      </c>
      <c r="B327" s="268">
        <v>381</v>
      </c>
      <c r="C327" s="268">
        <v>480.50212429999999</v>
      </c>
      <c r="D327" s="269">
        <f t="shared" si="10"/>
        <v>-99.502124299999991</v>
      </c>
      <c r="E327" s="270">
        <f t="shared" si="11"/>
        <v>0.26116043123359578</v>
      </c>
    </row>
    <row r="328" spans="1:5" x14ac:dyDescent="0.25">
      <c r="A328" s="267">
        <v>43953</v>
      </c>
      <c r="B328" s="268">
        <v>415</v>
      </c>
      <c r="C328" s="268">
        <v>447.46483339999997</v>
      </c>
      <c r="D328" s="269">
        <f t="shared" si="10"/>
        <v>-32.464833399999975</v>
      </c>
      <c r="E328" s="270">
        <f t="shared" si="11"/>
        <v>7.8228514216867412E-2</v>
      </c>
    </row>
    <row r="329" spans="1:5" x14ac:dyDescent="0.25">
      <c r="A329" s="267">
        <v>43954</v>
      </c>
      <c r="B329" s="268">
        <v>315</v>
      </c>
      <c r="C329" s="268">
        <v>444.79485310000001</v>
      </c>
      <c r="D329" s="269">
        <f t="shared" si="10"/>
        <v>-129.79485310000001</v>
      </c>
      <c r="E329" s="270">
        <f t="shared" si="11"/>
        <v>0.41204715269841274</v>
      </c>
    </row>
    <row r="330" spans="1:5" x14ac:dyDescent="0.25">
      <c r="A330" s="267">
        <v>43955</v>
      </c>
      <c r="B330" s="268">
        <v>255</v>
      </c>
      <c r="C330" s="268">
        <v>450.9537808</v>
      </c>
      <c r="D330" s="269">
        <f t="shared" si="10"/>
        <v>-195.9537808</v>
      </c>
      <c r="E330" s="270">
        <f t="shared" si="11"/>
        <v>0.76844619921568624</v>
      </c>
    </row>
    <row r="331" spans="1:5" x14ac:dyDescent="0.25">
      <c r="A331" s="267">
        <v>43956</v>
      </c>
      <c r="B331" s="268">
        <v>251</v>
      </c>
      <c r="C331" s="268">
        <v>456.57895139999999</v>
      </c>
      <c r="D331" s="269">
        <f t="shared" si="10"/>
        <v>-205.57895139999999</v>
      </c>
      <c r="E331" s="270">
        <f t="shared" si="11"/>
        <v>0.8190396470119522</v>
      </c>
    </row>
    <row r="332" spans="1:5" x14ac:dyDescent="0.25">
      <c r="A332" s="267">
        <v>43957</v>
      </c>
      <c r="B332" s="268">
        <v>345</v>
      </c>
      <c r="C332" s="268">
        <v>474.55093449999998</v>
      </c>
      <c r="D332" s="269">
        <f t="shared" si="10"/>
        <v>-129.55093449999998</v>
      </c>
      <c r="E332" s="270">
        <f t="shared" si="11"/>
        <v>0.37550995507246371</v>
      </c>
    </row>
    <row r="333" spans="1:5" x14ac:dyDescent="0.25">
      <c r="A333" s="267">
        <v>43958</v>
      </c>
      <c r="B333" s="268">
        <v>414</v>
      </c>
      <c r="C333" s="268">
        <v>537.15031929999998</v>
      </c>
      <c r="D333" s="269">
        <f t="shared" si="10"/>
        <v>-123.15031929999998</v>
      </c>
      <c r="E333" s="270">
        <f t="shared" si="11"/>
        <v>0.29746453937198064</v>
      </c>
    </row>
    <row r="334" spans="1:5" x14ac:dyDescent="0.25">
      <c r="A334" s="267">
        <v>43959</v>
      </c>
      <c r="B334" s="268">
        <v>437</v>
      </c>
      <c r="C334" s="268">
        <v>546.20073969999999</v>
      </c>
      <c r="D334" s="269">
        <f t="shared" si="10"/>
        <v>-109.20073969999999</v>
      </c>
      <c r="E334" s="270">
        <f t="shared" si="11"/>
        <v>0.24988727620137297</v>
      </c>
    </row>
    <row r="335" spans="1:5" x14ac:dyDescent="0.25">
      <c r="A335" s="267">
        <v>43960</v>
      </c>
      <c r="B335" s="268">
        <v>498</v>
      </c>
      <c r="C335" s="268">
        <v>556.00392160000001</v>
      </c>
      <c r="D335" s="269">
        <f t="shared" si="10"/>
        <v>-58.003921600000012</v>
      </c>
      <c r="E335" s="270">
        <f t="shared" si="11"/>
        <v>0.11647373815261047</v>
      </c>
    </row>
    <row r="336" spans="1:5" x14ac:dyDescent="0.25">
      <c r="A336" s="267">
        <v>43961</v>
      </c>
      <c r="B336" s="268">
        <v>395</v>
      </c>
      <c r="C336" s="268">
        <v>540.77976009999998</v>
      </c>
      <c r="D336" s="269">
        <f t="shared" si="10"/>
        <v>-145.77976009999998</v>
      </c>
      <c r="E336" s="270">
        <f t="shared" si="11"/>
        <v>0.36906268379746832</v>
      </c>
    </row>
    <row r="337" spans="1:5" x14ac:dyDescent="0.25">
      <c r="A337" s="267">
        <v>43962</v>
      </c>
      <c r="B337" s="268">
        <v>343</v>
      </c>
      <c r="C337" s="268">
        <v>538.70679819999998</v>
      </c>
      <c r="D337" s="269">
        <f t="shared" si="10"/>
        <v>-195.70679819999998</v>
      </c>
      <c r="E337" s="270">
        <f t="shared" si="11"/>
        <v>0.57057375568513113</v>
      </c>
    </row>
    <row r="338" spans="1:5" x14ac:dyDescent="0.25">
      <c r="A338" s="267">
        <v>43963</v>
      </c>
      <c r="B338" s="268">
        <v>344</v>
      </c>
      <c r="C338" s="268">
        <v>537.74165600000003</v>
      </c>
      <c r="D338" s="269">
        <f t="shared" si="10"/>
        <v>-193.74165600000003</v>
      </c>
      <c r="E338" s="270">
        <f t="shared" si="11"/>
        <v>0.56320248837209308</v>
      </c>
    </row>
    <row r="339" spans="1:5" x14ac:dyDescent="0.25">
      <c r="A339" s="267">
        <v>43964</v>
      </c>
      <c r="B339" s="268">
        <v>342</v>
      </c>
      <c r="C339" s="268">
        <v>525.84815690000005</v>
      </c>
      <c r="D339" s="269">
        <f t="shared" si="10"/>
        <v>-183.84815690000005</v>
      </c>
      <c r="E339" s="270">
        <f t="shared" si="11"/>
        <v>0.53756771023391825</v>
      </c>
    </row>
    <row r="340" spans="1:5" x14ac:dyDescent="0.25">
      <c r="A340" s="267">
        <v>43965</v>
      </c>
      <c r="B340" s="268">
        <v>353</v>
      </c>
      <c r="C340" s="268">
        <v>517.57033239999998</v>
      </c>
      <c r="D340" s="269">
        <f t="shared" si="10"/>
        <v>-164.57033239999998</v>
      </c>
      <c r="E340" s="270">
        <f t="shared" si="11"/>
        <v>0.46620490764872519</v>
      </c>
    </row>
    <row r="341" spans="1:5" x14ac:dyDescent="0.25">
      <c r="A341" s="267">
        <v>43966</v>
      </c>
      <c r="B341" s="268">
        <v>454</v>
      </c>
      <c r="C341" s="268">
        <v>522.42476799999997</v>
      </c>
      <c r="D341" s="269">
        <f t="shared" si="10"/>
        <v>-68.424767999999972</v>
      </c>
      <c r="E341" s="270">
        <f t="shared" si="11"/>
        <v>0.15071534801762107</v>
      </c>
    </row>
    <row r="342" spans="1:5" x14ac:dyDescent="0.25">
      <c r="A342" s="267">
        <v>43967</v>
      </c>
      <c r="B342" s="268">
        <v>504</v>
      </c>
      <c r="C342" s="268">
        <v>537.53098650000004</v>
      </c>
      <c r="D342" s="269">
        <f t="shared" si="10"/>
        <v>-33.53098650000004</v>
      </c>
      <c r="E342" s="270">
        <f t="shared" si="11"/>
        <v>6.6529735119047695E-2</v>
      </c>
    </row>
    <row r="343" spans="1:5" x14ac:dyDescent="0.25">
      <c r="A343" s="267">
        <v>43968</v>
      </c>
      <c r="B343" s="268">
        <v>432</v>
      </c>
      <c r="C343" s="268">
        <v>545.42090159999998</v>
      </c>
      <c r="D343" s="269">
        <f t="shared" si="10"/>
        <v>-113.42090159999998</v>
      </c>
      <c r="E343" s="270">
        <f t="shared" si="11"/>
        <v>0.2625483833333333</v>
      </c>
    </row>
    <row r="344" spans="1:5" x14ac:dyDescent="0.25">
      <c r="A344" s="267">
        <v>43969</v>
      </c>
      <c r="B344" s="268">
        <v>324</v>
      </c>
      <c r="C344" s="268">
        <v>550.77333180000005</v>
      </c>
      <c r="D344" s="269">
        <f t="shared" si="10"/>
        <v>-226.77333180000005</v>
      </c>
      <c r="E344" s="270">
        <f t="shared" si="11"/>
        <v>0.69991769074074095</v>
      </c>
    </row>
    <row r="345" spans="1:5" x14ac:dyDescent="0.25">
      <c r="A345" s="267">
        <v>43970</v>
      </c>
      <c r="B345" s="268">
        <v>395</v>
      </c>
      <c r="C345" s="268">
        <v>548.94551309999997</v>
      </c>
      <c r="D345" s="269">
        <f t="shared" si="10"/>
        <v>-153.94551309999997</v>
      </c>
      <c r="E345" s="270">
        <f t="shared" si="11"/>
        <v>0.38973547620253157</v>
      </c>
    </row>
    <row r="346" spans="1:5" x14ac:dyDescent="0.25">
      <c r="A346" s="267">
        <v>43971</v>
      </c>
      <c r="B346" s="268">
        <v>397</v>
      </c>
      <c r="C346" s="268">
        <v>537.81200799999999</v>
      </c>
      <c r="D346" s="269">
        <f t="shared" si="10"/>
        <v>-140.81200799999999</v>
      </c>
      <c r="E346" s="270">
        <f t="shared" si="11"/>
        <v>0.3546901964735516</v>
      </c>
    </row>
    <row r="347" spans="1:5" x14ac:dyDescent="0.25">
      <c r="A347" s="267">
        <v>43972</v>
      </c>
      <c r="B347" s="268">
        <v>384</v>
      </c>
      <c r="C347" s="268">
        <v>532.15150310000001</v>
      </c>
      <c r="D347" s="269">
        <f t="shared" si="10"/>
        <v>-148.15150310000001</v>
      </c>
      <c r="E347" s="270">
        <f t="shared" si="11"/>
        <v>0.38581120598958335</v>
      </c>
    </row>
    <row r="348" spans="1:5" x14ac:dyDescent="0.25">
      <c r="A348" s="267">
        <v>43973</v>
      </c>
      <c r="B348" s="268">
        <v>450</v>
      </c>
      <c r="C348" s="268">
        <v>529.13911350000001</v>
      </c>
      <c r="D348" s="269">
        <f t="shared" si="10"/>
        <v>-79.139113500000008</v>
      </c>
      <c r="E348" s="270">
        <f t="shared" si="11"/>
        <v>0.17586469666666668</v>
      </c>
    </row>
    <row r="349" spans="1:5" x14ac:dyDescent="0.25">
      <c r="A349" s="267">
        <v>43974</v>
      </c>
      <c r="B349" s="268">
        <v>545</v>
      </c>
      <c r="C349" s="268">
        <v>533.97452799999996</v>
      </c>
      <c r="D349" s="269">
        <f t="shared" si="10"/>
        <v>11.025472000000036</v>
      </c>
      <c r="E349" s="270">
        <f t="shared" si="11"/>
        <v>2.0230223853211077E-2</v>
      </c>
    </row>
    <row r="350" spans="1:5" x14ac:dyDescent="0.25">
      <c r="A350" s="267">
        <v>43975</v>
      </c>
      <c r="B350" s="268">
        <v>617</v>
      </c>
      <c r="C350" s="268">
        <v>546.96621059999995</v>
      </c>
      <c r="D350" s="269">
        <f t="shared" si="10"/>
        <v>70.033789400000046</v>
      </c>
      <c r="E350" s="270">
        <f t="shared" si="11"/>
        <v>0.113506952025932</v>
      </c>
    </row>
    <row r="351" spans="1:5" x14ac:dyDescent="0.25">
      <c r="A351" s="267">
        <v>43976</v>
      </c>
      <c r="B351" s="268">
        <v>543</v>
      </c>
      <c r="C351" s="268">
        <v>526.47390340000004</v>
      </c>
      <c r="D351" s="269">
        <f t="shared" si="10"/>
        <v>16.52609659999996</v>
      </c>
      <c r="E351" s="270">
        <f t="shared" si="11"/>
        <v>3.043480036832405E-2</v>
      </c>
    </row>
    <row r="352" spans="1:5" x14ac:dyDescent="0.25">
      <c r="A352" s="267">
        <v>43977</v>
      </c>
      <c r="B352" s="268">
        <v>449</v>
      </c>
      <c r="C352" s="268">
        <v>528.0365276</v>
      </c>
      <c r="D352" s="269">
        <f t="shared" si="10"/>
        <v>-79.036527599999999</v>
      </c>
      <c r="E352" s="270">
        <f t="shared" si="11"/>
        <v>0.17602790111358574</v>
      </c>
    </row>
    <row r="353" spans="1:5" x14ac:dyDescent="0.25">
      <c r="A353" s="267">
        <v>43978</v>
      </c>
      <c r="B353" s="268">
        <v>438</v>
      </c>
      <c r="C353" s="268">
        <v>529.08280060000004</v>
      </c>
      <c r="D353" s="269">
        <f t="shared" si="10"/>
        <v>-91.082800600000041</v>
      </c>
      <c r="E353" s="270">
        <f t="shared" si="11"/>
        <v>0.20795159954337908</v>
      </c>
    </row>
    <row r="354" spans="1:5" x14ac:dyDescent="0.25">
      <c r="A354" s="267">
        <v>43979</v>
      </c>
      <c r="B354" s="268">
        <v>463</v>
      </c>
      <c r="C354" s="268">
        <v>566.87013149999996</v>
      </c>
      <c r="D354" s="269">
        <f t="shared" si="10"/>
        <v>-103.87013149999996</v>
      </c>
      <c r="E354" s="270">
        <f t="shared" si="11"/>
        <v>0.22434153671706253</v>
      </c>
    </row>
    <row r="355" spans="1:5" x14ac:dyDescent="0.25">
      <c r="A355" s="267">
        <v>43980</v>
      </c>
      <c r="B355" s="268">
        <v>643</v>
      </c>
      <c r="C355" s="268">
        <v>537.31813139999997</v>
      </c>
      <c r="D355" s="269">
        <f t="shared" si="10"/>
        <v>105.68186860000003</v>
      </c>
      <c r="E355" s="270">
        <f t="shared" si="11"/>
        <v>0.16435749393468121</v>
      </c>
    </row>
    <row r="356" spans="1:5" x14ac:dyDescent="0.25">
      <c r="A356" s="267">
        <v>43981</v>
      </c>
      <c r="B356" s="268">
        <v>866</v>
      </c>
      <c r="C356" s="268">
        <v>555.42471699999999</v>
      </c>
      <c r="D356" s="269">
        <f t="shared" si="10"/>
        <v>310.57528300000001</v>
      </c>
      <c r="E356" s="270">
        <f t="shared" si="11"/>
        <v>0.35863196651270207</v>
      </c>
    </row>
    <row r="357" spans="1:5" x14ac:dyDescent="0.25">
      <c r="A357" s="267">
        <v>43982</v>
      </c>
      <c r="B357" s="268">
        <v>602</v>
      </c>
      <c r="C357" s="268">
        <v>549.11982230000001</v>
      </c>
      <c r="D357" s="269">
        <f t="shared" si="10"/>
        <v>52.88017769999999</v>
      </c>
      <c r="E357" s="270">
        <f t="shared" si="11"/>
        <v>8.7840826744186029E-2</v>
      </c>
    </row>
    <row r="358" spans="1:5" x14ac:dyDescent="0.25">
      <c r="A358" s="267">
        <v>43983</v>
      </c>
      <c r="B358" s="268">
        <v>493</v>
      </c>
      <c r="C358" s="268">
        <v>567.12997250000001</v>
      </c>
      <c r="D358" s="269">
        <f t="shared" si="10"/>
        <v>-74.129972500000008</v>
      </c>
      <c r="E358" s="270">
        <f t="shared" si="11"/>
        <v>0.15036505578093307</v>
      </c>
    </row>
    <row r="359" spans="1:5" x14ac:dyDescent="0.25">
      <c r="A359" s="267">
        <v>43984</v>
      </c>
      <c r="B359" s="268">
        <v>765</v>
      </c>
      <c r="C359" s="268">
        <v>619.19617489999996</v>
      </c>
      <c r="D359" s="269">
        <f t="shared" si="10"/>
        <v>145.80382510000004</v>
      </c>
      <c r="E359" s="270">
        <f t="shared" si="11"/>
        <v>0.19059323542483667</v>
      </c>
    </row>
    <row r="360" spans="1:5" x14ac:dyDescent="0.25">
      <c r="A360" s="267">
        <v>43985</v>
      </c>
      <c r="B360" s="268">
        <v>670</v>
      </c>
      <c r="C360" s="268">
        <v>645.38044219999995</v>
      </c>
      <c r="D360" s="269">
        <f t="shared" si="10"/>
        <v>24.619557800000052</v>
      </c>
      <c r="E360" s="270">
        <f t="shared" si="11"/>
        <v>3.6745608656716493E-2</v>
      </c>
    </row>
    <row r="361" spans="1:5" x14ac:dyDescent="0.25">
      <c r="A361" s="267">
        <v>43986</v>
      </c>
      <c r="B361" s="268">
        <v>655</v>
      </c>
      <c r="C361" s="268">
        <v>956.79267059999995</v>
      </c>
      <c r="D361" s="269">
        <f t="shared" si="10"/>
        <v>-301.79267059999995</v>
      </c>
      <c r="E361" s="270">
        <f t="shared" si="11"/>
        <v>0.46075216885496173</v>
      </c>
    </row>
    <row r="362" spans="1:5" x14ac:dyDescent="0.25">
      <c r="A362" s="267">
        <v>43987</v>
      </c>
      <c r="B362" s="268">
        <v>911</v>
      </c>
      <c r="C362" s="268">
        <v>680.72821050000005</v>
      </c>
      <c r="D362" s="269">
        <f t="shared" si="10"/>
        <v>230.27178949999995</v>
      </c>
      <c r="E362" s="270">
        <f t="shared" si="11"/>
        <v>0.25276815532381991</v>
      </c>
    </row>
    <row r="363" spans="1:5" x14ac:dyDescent="0.25">
      <c r="A363" s="267">
        <v>43988</v>
      </c>
      <c r="B363" s="268">
        <v>1197</v>
      </c>
      <c r="C363" s="268">
        <v>795.15567780000003</v>
      </c>
      <c r="D363" s="269">
        <f t="shared" si="10"/>
        <v>401.84432219999997</v>
      </c>
      <c r="E363" s="270">
        <f t="shared" si="11"/>
        <v>0.33570954235588968</v>
      </c>
    </row>
    <row r="364" spans="1:5" x14ac:dyDescent="0.25">
      <c r="A364" s="267">
        <v>43989</v>
      </c>
      <c r="B364" s="268">
        <v>899</v>
      </c>
      <c r="C364" s="268">
        <v>793.13872990000004</v>
      </c>
      <c r="D364" s="269">
        <f t="shared" si="10"/>
        <v>105.86127009999996</v>
      </c>
      <c r="E364" s="270">
        <f t="shared" si="11"/>
        <v>0.11775447174638483</v>
      </c>
    </row>
    <row r="365" spans="1:5" x14ac:dyDescent="0.25">
      <c r="A365" s="267">
        <v>43990</v>
      </c>
      <c r="B365" s="268">
        <v>664</v>
      </c>
      <c r="C365" s="268">
        <v>711.75651330000005</v>
      </c>
      <c r="D365" s="269">
        <f t="shared" si="10"/>
        <v>-47.756513300000051</v>
      </c>
      <c r="E365" s="270">
        <f t="shared" si="11"/>
        <v>7.1922459789156706E-2</v>
      </c>
    </row>
    <row r="366" spans="1:5" x14ac:dyDescent="0.25">
      <c r="A366" s="267">
        <v>43991</v>
      </c>
      <c r="B366" s="268">
        <v>684</v>
      </c>
      <c r="C366" s="268">
        <v>693.18493599999999</v>
      </c>
      <c r="D366" s="269">
        <f t="shared" si="10"/>
        <v>-9.1849359999999933</v>
      </c>
      <c r="E366" s="270">
        <f t="shared" si="11"/>
        <v>1.3428269005847943E-2</v>
      </c>
    </row>
    <row r="367" spans="1:5" x14ac:dyDescent="0.25">
      <c r="A367" s="267">
        <v>43992</v>
      </c>
      <c r="B367" s="268">
        <v>652</v>
      </c>
      <c r="C367" s="268">
        <v>693.94329570000002</v>
      </c>
      <c r="D367" s="269">
        <f t="shared" si="10"/>
        <v>-41.943295700000021</v>
      </c>
      <c r="E367" s="270">
        <f t="shared" si="11"/>
        <v>6.4330208128834387E-2</v>
      </c>
    </row>
    <row r="368" spans="1:5" x14ac:dyDescent="0.25">
      <c r="A368" s="267">
        <v>43993</v>
      </c>
      <c r="B368" s="268">
        <v>638</v>
      </c>
      <c r="C368" s="268">
        <v>830.66889270000001</v>
      </c>
      <c r="D368" s="269">
        <f t="shared" si="10"/>
        <v>-192.66889270000001</v>
      </c>
      <c r="E368" s="270">
        <f t="shared" si="11"/>
        <v>0.30198886003134801</v>
      </c>
    </row>
    <row r="369" spans="1:5" x14ac:dyDescent="0.25">
      <c r="A369" s="267">
        <v>43994</v>
      </c>
      <c r="B369" s="268">
        <v>850</v>
      </c>
      <c r="C369" s="268">
        <v>830.73810460000004</v>
      </c>
      <c r="D369" s="269">
        <f t="shared" si="10"/>
        <v>19.261895399999958</v>
      </c>
      <c r="E369" s="270">
        <f t="shared" si="11"/>
        <v>2.2661053411764658E-2</v>
      </c>
    </row>
    <row r="370" spans="1:5" x14ac:dyDescent="0.25">
      <c r="A370" s="267">
        <v>43995</v>
      </c>
      <c r="B370" s="268">
        <v>1405</v>
      </c>
      <c r="C370" s="268">
        <v>831.09232410000004</v>
      </c>
      <c r="D370" s="269">
        <f t="shared" si="10"/>
        <v>573.90767589999996</v>
      </c>
      <c r="E370" s="270">
        <f t="shared" si="11"/>
        <v>0.40847521416370103</v>
      </c>
    </row>
    <row r="371" spans="1:5" x14ac:dyDescent="0.25">
      <c r="A371" s="267">
        <v>43996</v>
      </c>
      <c r="B371" s="268">
        <v>1096</v>
      </c>
      <c r="C371" s="268">
        <v>778.58176270000001</v>
      </c>
      <c r="D371" s="269">
        <f t="shared" si="10"/>
        <v>317.41823729999999</v>
      </c>
      <c r="E371" s="270">
        <f t="shared" si="11"/>
        <v>0.28961518001824815</v>
      </c>
    </row>
    <row r="372" spans="1:5" x14ac:dyDescent="0.25">
      <c r="A372" s="267">
        <v>43997</v>
      </c>
      <c r="B372" s="268">
        <v>725</v>
      </c>
      <c r="C372" s="268">
        <v>1015.2450968000001</v>
      </c>
      <c r="D372" s="269">
        <f t="shared" si="10"/>
        <v>-290.24509680000006</v>
      </c>
      <c r="E372" s="270">
        <f t="shared" si="11"/>
        <v>0.40033806455172422</v>
      </c>
    </row>
    <row r="373" spans="1:5" x14ac:dyDescent="0.25">
      <c r="A373" s="267">
        <v>43998</v>
      </c>
      <c r="B373" s="268">
        <v>738</v>
      </c>
      <c r="C373" s="268">
        <v>793.00200140000004</v>
      </c>
      <c r="D373" s="269">
        <f t="shared" si="10"/>
        <v>-55.00200140000004</v>
      </c>
      <c r="E373" s="270">
        <f t="shared" si="11"/>
        <v>7.4528457181571875E-2</v>
      </c>
    </row>
    <row r="374" spans="1:5" x14ac:dyDescent="0.25">
      <c r="A374" s="267">
        <v>43999</v>
      </c>
      <c r="B374" s="268">
        <v>799</v>
      </c>
      <c r="C374" s="268">
        <v>810.81534480000005</v>
      </c>
      <c r="D374" s="269">
        <f t="shared" si="10"/>
        <v>-11.815344800000048</v>
      </c>
      <c r="E374" s="270">
        <f t="shared" si="11"/>
        <v>1.4787665581977532E-2</v>
      </c>
    </row>
    <row r="375" spans="1:5" x14ac:dyDescent="0.25">
      <c r="A375" s="267">
        <v>44000</v>
      </c>
      <c r="B375" s="268">
        <v>871</v>
      </c>
      <c r="C375" s="268">
        <v>1046.5159394</v>
      </c>
      <c r="D375" s="269">
        <f t="shared" si="10"/>
        <v>-175.51593939999998</v>
      </c>
      <c r="E375" s="270">
        <f t="shared" si="11"/>
        <v>0.20151083742824338</v>
      </c>
    </row>
    <row r="376" spans="1:5" x14ac:dyDescent="0.25">
      <c r="A376" s="267">
        <v>44001</v>
      </c>
      <c r="B376" s="268">
        <v>1119</v>
      </c>
      <c r="C376" s="268">
        <v>1072.5309821000001</v>
      </c>
      <c r="D376" s="269">
        <f t="shared" si="10"/>
        <v>46.469017899999926</v>
      </c>
      <c r="E376" s="270">
        <f t="shared" si="11"/>
        <v>4.1527272475424419E-2</v>
      </c>
    </row>
    <row r="377" spans="1:5" x14ac:dyDescent="0.25">
      <c r="A377" s="267">
        <v>44002</v>
      </c>
      <c r="B377" s="268">
        <v>1710</v>
      </c>
      <c r="C377" s="268">
        <v>1221.1828422999999</v>
      </c>
      <c r="D377" s="269">
        <f t="shared" si="10"/>
        <v>488.81715770000005</v>
      </c>
      <c r="E377" s="270">
        <f t="shared" si="11"/>
        <v>0.28585798695906434</v>
      </c>
    </row>
    <row r="378" spans="1:5" x14ac:dyDescent="0.25">
      <c r="A378" s="267">
        <v>44003</v>
      </c>
      <c r="B378" s="268">
        <v>1233</v>
      </c>
      <c r="C378" s="268">
        <v>920.9164988</v>
      </c>
      <c r="D378" s="269">
        <f t="shared" si="10"/>
        <v>312.0835012</v>
      </c>
      <c r="E378" s="270">
        <f t="shared" si="11"/>
        <v>0.25310908450932684</v>
      </c>
    </row>
    <row r="379" spans="1:5" x14ac:dyDescent="0.25">
      <c r="A379" s="267">
        <v>44004</v>
      </c>
      <c r="B379" s="268">
        <v>810</v>
      </c>
      <c r="C379" s="268">
        <v>901.41039599999999</v>
      </c>
      <c r="D379" s="269">
        <f t="shared" si="10"/>
        <v>-91.410395999999992</v>
      </c>
      <c r="E379" s="270">
        <f t="shared" si="11"/>
        <v>0.11285234074074073</v>
      </c>
    </row>
    <row r="380" spans="1:5" x14ac:dyDescent="0.25">
      <c r="A380" s="267">
        <v>44005</v>
      </c>
      <c r="B380" s="268">
        <v>988</v>
      </c>
      <c r="C380" s="268">
        <v>895.98349380000002</v>
      </c>
      <c r="D380" s="269">
        <f t="shared" si="10"/>
        <v>92.016506199999981</v>
      </c>
      <c r="E380" s="270">
        <f t="shared" si="11"/>
        <v>9.3134115587044514E-2</v>
      </c>
    </row>
    <row r="381" spans="1:5" x14ac:dyDescent="0.25">
      <c r="A381" s="267">
        <v>44006</v>
      </c>
      <c r="B381" s="268">
        <v>1140</v>
      </c>
      <c r="C381" s="268">
        <v>907.27117929999997</v>
      </c>
      <c r="D381" s="269">
        <f t="shared" si="10"/>
        <v>232.72882070000003</v>
      </c>
      <c r="E381" s="270">
        <f t="shared" si="11"/>
        <v>0.20414808833333337</v>
      </c>
    </row>
    <row r="382" spans="1:5" x14ac:dyDescent="0.25">
      <c r="A382" s="267">
        <v>44007</v>
      </c>
      <c r="B382" s="268">
        <v>1305</v>
      </c>
      <c r="C382" s="268">
        <v>1122.44795</v>
      </c>
      <c r="D382" s="269">
        <f t="shared" si="10"/>
        <v>182.55205000000001</v>
      </c>
      <c r="E382" s="270">
        <f t="shared" si="11"/>
        <v>0.13988662835249044</v>
      </c>
    </row>
    <row r="383" spans="1:5" x14ac:dyDescent="0.25">
      <c r="A383" s="267">
        <v>44008</v>
      </c>
      <c r="B383" s="268">
        <v>1678</v>
      </c>
      <c r="C383" s="268">
        <v>975.72633629999996</v>
      </c>
      <c r="D383" s="269">
        <f t="shared" si="10"/>
        <v>702.27366370000004</v>
      </c>
      <c r="E383" s="270">
        <f t="shared" si="11"/>
        <v>0.41851827395709179</v>
      </c>
    </row>
    <row r="384" spans="1:5" x14ac:dyDescent="0.25">
      <c r="A384" s="267">
        <v>44009</v>
      </c>
      <c r="B384" s="268">
        <v>1904</v>
      </c>
      <c r="C384" s="268">
        <v>1124.4853166</v>
      </c>
      <c r="D384" s="269">
        <f t="shared" si="10"/>
        <v>779.51468339999997</v>
      </c>
      <c r="E384" s="270">
        <f t="shared" si="11"/>
        <v>0.40940897237394958</v>
      </c>
    </row>
    <row r="385" spans="1:5" x14ac:dyDescent="0.25">
      <c r="A385" s="267">
        <v>44010</v>
      </c>
      <c r="B385" s="268">
        <v>1478</v>
      </c>
      <c r="C385" s="268">
        <v>1023.9155217</v>
      </c>
      <c r="D385" s="269">
        <f t="shared" si="10"/>
        <v>454.0844783</v>
      </c>
      <c r="E385" s="270">
        <f t="shared" si="11"/>
        <v>0.30722901102841677</v>
      </c>
    </row>
    <row r="386" spans="1:5" x14ac:dyDescent="0.25">
      <c r="A386" s="267">
        <v>44011</v>
      </c>
      <c r="B386" s="268">
        <v>936</v>
      </c>
      <c r="C386" s="268">
        <v>984.69606420000002</v>
      </c>
      <c r="D386" s="269">
        <f t="shared" si="10"/>
        <v>-48.696064200000023</v>
      </c>
      <c r="E386" s="270">
        <f t="shared" si="11"/>
        <v>5.2025709615384642E-2</v>
      </c>
    </row>
    <row r="387" spans="1:5" x14ac:dyDescent="0.25">
      <c r="A387" s="267">
        <v>44012</v>
      </c>
      <c r="B387" s="268">
        <v>932</v>
      </c>
      <c r="C387" s="268">
        <v>956.36891849999995</v>
      </c>
      <c r="D387" s="269">
        <f t="shared" ref="D387:D450" si="12">B387-C387</f>
        <v>-24.36891849999995</v>
      </c>
      <c r="E387" s="270">
        <f t="shared" ref="E387:E450" si="13">ABS((B387-C387)/B387)</f>
        <v>2.6146908261802521E-2</v>
      </c>
    </row>
    <row r="388" spans="1:5" x14ac:dyDescent="0.25">
      <c r="A388" s="267">
        <v>44013</v>
      </c>
      <c r="B388" s="268">
        <v>1063</v>
      </c>
      <c r="C388" s="268">
        <v>929.38928559999999</v>
      </c>
      <c r="D388" s="269">
        <f t="shared" si="12"/>
        <v>133.61071440000001</v>
      </c>
      <c r="E388" s="270">
        <f t="shared" si="13"/>
        <v>0.12569211138287864</v>
      </c>
    </row>
    <row r="389" spans="1:5" x14ac:dyDescent="0.25">
      <c r="A389" s="267">
        <v>44014</v>
      </c>
      <c r="B389" s="268">
        <v>1016</v>
      </c>
      <c r="C389" s="268">
        <v>1070.7115063000001</v>
      </c>
      <c r="D389" s="269">
        <f t="shared" si="12"/>
        <v>-54.71150630000011</v>
      </c>
      <c r="E389" s="270">
        <f t="shared" si="13"/>
        <v>5.3849907775590657E-2</v>
      </c>
    </row>
    <row r="390" spans="1:5" x14ac:dyDescent="0.25">
      <c r="A390" s="267">
        <v>44015</v>
      </c>
      <c r="B390" s="268">
        <v>1453</v>
      </c>
      <c r="C390" s="268">
        <v>968.71098600000005</v>
      </c>
      <c r="D390" s="269">
        <f t="shared" si="12"/>
        <v>484.28901399999995</v>
      </c>
      <c r="E390" s="270">
        <f t="shared" si="13"/>
        <v>0.33330283138334477</v>
      </c>
    </row>
    <row r="391" spans="1:5" x14ac:dyDescent="0.25">
      <c r="A391" s="267">
        <v>44016</v>
      </c>
      <c r="B391" s="268">
        <v>2340</v>
      </c>
      <c r="C391" s="268">
        <v>1090.4609281</v>
      </c>
      <c r="D391" s="269">
        <f t="shared" si="12"/>
        <v>1249.5390719</v>
      </c>
      <c r="E391" s="270">
        <f t="shared" si="13"/>
        <v>0.53399105636752131</v>
      </c>
    </row>
    <row r="392" spans="1:5" x14ac:dyDescent="0.25">
      <c r="A392" s="267">
        <v>44017</v>
      </c>
      <c r="B392" s="268">
        <v>1932</v>
      </c>
      <c r="C392" s="268">
        <v>1017.559293</v>
      </c>
      <c r="D392" s="269">
        <f t="shared" si="12"/>
        <v>914.44070699999997</v>
      </c>
      <c r="E392" s="270">
        <f t="shared" si="13"/>
        <v>0.47331299534161492</v>
      </c>
    </row>
    <row r="393" spans="1:5" x14ac:dyDescent="0.25">
      <c r="A393" s="267">
        <v>44018</v>
      </c>
      <c r="B393" s="268">
        <v>1081</v>
      </c>
      <c r="C393" s="268">
        <v>1153.6798744</v>
      </c>
      <c r="D393" s="269">
        <f t="shared" si="12"/>
        <v>-72.679874400000017</v>
      </c>
      <c r="E393" s="270">
        <f t="shared" si="13"/>
        <v>6.723392636447735E-2</v>
      </c>
    </row>
    <row r="394" spans="1:5" x14ac:dyDescent="0.25">
      <c r="A394" s="267">
        <v>44019</v>
      </c>
      <c r="B394" s="268">
        <v>1177</v>
      </c>
      <c r="C394" s="268">
        <v>989.84012129999996</v>
      </c>
      <c r="D394" s="269">
        <f t="shared" si="12"/>
        <v>187.15987870000004</v>
      </c>
      <c r="E394" s="270">
        <f t="shared" si="13"/>
        <v>0.15901434044180121</v>
      </c>
    </row>
    <row r="395" spans="1:5" x14ac:dyDescent="0.25">
      <c r="A395" s="267">
        <v>44020</v>
      </c>
      <c r="B395" s="268">
        <v>1330</v>
      </c>
      <c r="C395" s="268">
        <v>1078.0454474000001</v>
      </c>
      <c r="D395" s="269">
        <f t="shared" si="12"/>
        <v>251.95455259999994</v>
      </c>
      <c r="E395" s="270">
        <f t="shared" si="13"/>
        <v>0.18943951323308267</v>
      </c>
    </row>
    <row r="396" spans="1:5" x14ac:dyDescent="0.25">
      <c r="A396" s="267">
        <v>44021</v>
      </c>
      <c r="B396" s="268">
        <v>1389</v>
      </c>
      <c r="C396" s="268">
        <v>1139.1658339000001</v>
      </c>
      <c r="D396" s="269">
        <f t="shared" si="12"/>
        <v>249.83416609999995</v>
      </c>
      <c r="E396" s="270">
        <f t="shared" si="13"/>
        <v>0.17986621029517635</v>
      </c>
    </row>
    <row r="397" spans="1:5" x14ac:dyDescent="0.25">
      <c r="A397" s="267">
        <v>44022</v>
      </c>
      <c r="B397" s="268">
        <v>1999</v>
      </c>
      <c r="C397" s="268">
        <v>2287.5096235000001</v>
      </c>
      <c r="D397" s="269">
        <f t="shared" si="12"/>
        <v>-288.50962350000009</v>
      </c>
      <c r="E397" s="270">
        <f t="shared" si="13"/>
        <v>0.14432697523761887</v>
      </c>
    </row>
    <row r="398" spans="1:5" x14ac:dyDescent="0.25">
      <c r="A398" s="267">
        <v>44023</v>
      </c>
      <c r="B398" s="268">
        <v>3062</v>
      </c>
      <c r="C398" s="268">
        <v>3476.8681608000002</v>
      </c>
      <c r="D398" s="269">
        <f t="shared" si="12"/>
        <v>-414.86816080000017</v>
      </c>
      <c r="E398" s="270">
        <f t="shared" si="13"/>
        <v>0.13548927524493801</v>
      </c>
    </row>
    <row r="399" spans="1:5" x14ac:dyDescent="0.25">
      <c r="A399" s="267">
        <v>44024</v>
      </c>
      <c r="B399" s="268">
        <v>2197</v>
      </c>
      <c r="C399" s="268">
        <v>2180.1880766999998</v>
      </c>
      <c r="D399" s="269">
        <f t="shared" si="12"/>
        <v>16.811923300000217</v>
      </c>
      <c r="E399" s="270">
        <f t="shared" si="13"/>
        <v>7.6522181611289111E-3</v>
      </c>
    </row>
    <row r="400" spans="1:5" x14ac:dyDescent="0.25">
      <c r="A400" s="267">
        <v>44025</v>
      </c>
      <c r="B400" s="268">
        <v>1210</v>
      </c>
      <c r="C400" s="268">
        <v>1721.9863909000001</v>
      </c>
      <c r="D400" s="269">
        <f t="shared" si="12"/>
        <v>-511.98639090000006</v>
      </c>
      <c r="E400" s="270">
        <f t="shared" si="13"/>
        <v>0.42312924867768598</v>
      </c>
    </row>
    <row r="401" spans="1:5" x14ac:dyDescent="0.25">
      <c r="A401" s="267">
        <v>44026</v>
      </c>
      <c r="B401" s="268">
        <v>1234</v>
      </c>
      <c r="C401" s="268">
        <v>1149.1960919000001</v>
      </c>
      <c r="D401" s="269">
        <f t="shared" si="12"/>
        <v>84.803908099999944</v>
      </c>
      <c r="E401" s="270">
        <f t="shared" si="13"/>
        <v>6.8722778038897842E-2</v>
      </c>
    </row>
    <row r="402" spans="1:5" x14ac:dyDescent="0.25">
      <c r="A402" s="267">
        <v>44027</v>
      </c>
      <c r="B402" s="268">
        <v>1297</v>
      </c>
      <c r="C402" s="268">
        <v>1143.4989508000001</v>
      </c>
      <c r="D402" s="269">
        <f t="shared" si="12"/>
        <v>153.5010491999999</v>
      </c>
      <c r="E402" s="270">
        <f t="shared" si="13"/>
        <v>0.11835084749421734</v>
      </c>
    </row>
    <row r="403" spans="1:5" x14ac:dyDescent="0.25">
      <c r="A403" s="267">
        <v>44028</v>
      </c>
      <c r="B403" s="268">
        <v>1572</v>
      </c>
      <c r="C403" s="268">
        <v>1265.0927025999999</v>
      </c>
      <c r="D403" s="269">
        <f t="shared" si="12"/>
        <v>306.90729740000006</v>
      </c>
      <c r="E403" s="270">
        <f t="shared" si="13"/>
        <v>0.19523364974554711</v>
      </c>
    </row>
    <row r="404" spans="1:5" x14ac:dyDescent="0.25">
      <c r="A404" s="267">
        <v>44029</v>
      </c>
      <c r="B404" s="268">
        <v>2381</v>
      </c>
      <c r="C404" s="268">
        <v>2312.2189214</v>
      </c>
      <c r="D404" s="269">
        <f t="shared" si="12"/>
        <v>68.781078600000001</v>
      </c>
      <c r="E404" s="270">
        <f t="shared" si="13"/>
        <v>2.8887475262494751E-2</v>
      </c>
    </row>
    <row r="405" spans="1:5" x14ac:dyDescent="0.25">
      <c r="A405" s="267">
        <v>44030</v>
      </c>
      <c r="B405" s="268">
        <v>3555</v>
      </c>
      <c r="C405" s="268">
        <v>3882.7670819999998</v>
      </c>
      <c r="D405" s="269">
        <f t="shared" si="12"/>
        <v>-327.76708199999985</v>
      </c>
      <c r="E405" s="270">
        <f t="shared" si="13"/>
        <v>9.2198897890295312E-2</v>
      </c>
    </row>
    <row r="406" spans="1:5" x14ac:dyDescent="0.25">
      <c r="A406" s="267">
        <v>44031</v>
      </c>
      <c r="B406" s="268">
        <v>2311</v>
      </c>
      <c r="C406" s="268">
        <v>2637.5712416000001</v>
      </c>
      <c r="D406" s="269">
        <f t="shared" si="12"/>
        <v>-326.57124160000012</v>
      </c>
      <c r="E406" s="270">
        <f t="shared" si="13"/>
        <v>0.14131165798355697</v>
      </c>
    </row>
    <row r="407" spans="1:5" x14ac:dyDescent="0.25">
      <c r="A407" s="267">
        <v>44032</v>
      </c>
      <c r="B407" s="268">
        <v>1457</v>
      </c>
      <c r="C407" s="268">
        <v>1556.4292826999999</v>
      </c>
      <c r="D407" s="269">
        <f t="shared" si="12"/>
        <v>-99.429282699999931</v>
      </c>
      <c r="E407" s="270">
        <f t="shared" si="13"/>
        <v>6.8242472683596386E-2</v>
      </c>
    </row>
    <row r="408" spans="1:5" x14ac:dyDescent="0.25">
      <c r="A408" s="267">
        <v>44033</v>
      </c>
      <c r="B408" s="268">
        <v>1424</v>
      </c>
      <c r="C408" s="268">
        <v>1626.9006029</v>
      </c>
      <c r="D408" s="269">
        <f t="shared" si="12"/>
        <v>-202.90060289999997</v>
      </c>
      <c r="E408" s="270">
        <f t="shared" si="13"/>
        <v>0.14248637844101122</v>
      </c>
    </row>
    <row r="409" spans="1:5" x14ac:dyDescent="0.25">
      <c r="A409" s="267">
        <v>44034</v>
      </c>
      <c r="B409" s="268">
        <v>1641</v>
      </c>
      <c r="C409" s="268">
        <v>1635.0794519999999</v>
      </c>
      <c r="D409" s="269">
        <f t="shared" si="12"/>
        <v>5.9205480000000534</v>
      </c>
      <c r="E409" s="270">
        <f t="shared" si="13"/>
        <v>3.6078903107861385E-3</v>
      </c>
    </row>
    <row r="410" spans="1:5" x14ac:dyDescent="0.25">
      <c r="A410" s="267">
        <v>44035</v>
      </c>
      <c r="B410" s="268">
        <v>1828</v>
      </c>
      <c r="C410" s="268">
        <v>1793.5823332</v>
      </c>
      <c r="D410" s="269">
        <f t="shared" si="12"/>
        <v>34.417666800000006</v>
      </c>
      <c r="E410" s="270">
        <f t="shared" si="13"/>
        <v>1.8828045295404817E-2</v>
      </c>
    </row>
    <row r="411" spans="1:5" x14ac:dyDescent="0.25">
      <c r="A411" s="267">
        <v>44036</v>
      </c>
      <c r="B411" s="268">
        <v>2612</v>
      </c>
      <c r="C411" s="268">
        <v>3094.7673046</v>
      </c>
      <c r="D411" s="269">
        <f t="shared" si="12"/>
        <v>-482.76730459999999</v>
      </c>
      <c r="E411" s="270">
        <f t="shared" si="13"/>
        <v>0.18482668629402757</v>
      </c>
    </row>
    <row r="412" spans="1:5" x14ac:dyDescent="0.25">
      <c r="A412" s="267">
        <v>44037</v>
      </c>
      <c r="B412" s="268">
        <v>4120</v>
      </c>
      <c r="C412" s="268">
        <v>4346.1792585000003</v>
      </c>
      <c r="D412" s="269">
        <f t="shared" si="12"/>
        <v>-226.17925850000029</v>
      </c>
      <c r="E412" s="270">
        <f t="shared" si="13"/>
        <v>5.4897878276699098E-2</v>
      </c>
    </row>
    <row r="413" spans="1:5" x14ac:dyDescent="0.25">
      <c r="A413" s="267">
        <v>44038</v>
      </c>
      <c r="B413" s="268">
        <v>2849</v>
      </c>
      <c r="C413" s="268">
        <v>3093.4294384999998</v>
      </c>
      <c r="D413" s="269">
        <f t="shared" si="12"/>
        <v>-244.42943849999983</v>
      </c>
      <c r="E413" s="270">
        <f t="shared" si="13"/>
        <v>8.5794818708318649E-2</v>
      </c>
    </row>
    <row r="414" spans="1:5" x14ac:dyDescent="0.25">
      <c r="A414" s="267">
        <v>44039</v>
      </c>
      <c r="B414" s="268">
        <v>1691</v>
      </c>
      <c r="C414" s="268">
        <v>1867.2577538999999</v>
      </c>
      <c r="D414" s="269">
        <f t="shared" si="12"/>
        <v>-176.2577538999999</v>
      </c>
      <c r="E414" s="270">
        <f t="shared" si="13"/>
        <v>0.10423285269071549</v>
      </c>
    </row>
    <row r="415" spans="1:5" x14ac:dyDescent="0.25">
      <c r="A415" s="267">
        <v>44040</v>
      </c>
      <c r="B415" s="268">
        <v>1733</v>
      </c>
      <c r="C415" s="268">
        <v>1935.2894185</v>
      </c>
      <c r="D415" s="269">
        <f t="shared" si="12"/>
        <v>-202.28941850000001</v>
      </c>
      <c r="E415" s="270">
        <f t="shared" si="13"/>
        <v>0.11672788141950376</v>
      </c>
    </row>
    <row r="416" spans="1:5" x14ac:dyDescent="0.25">
      <c r="A416" s="267">
        <v>44041</v>
      </c>
      <c r="B416" s="268">
        <v>1728</v>
      </c>
      <c r="C416" s="268">
        <v>1935.7074144000001</v>
      </c>
      <c r="D416" s="269">
        <f t="shared" si="12"/>
        <v>-207.70741440000006</v>
      </c>
      <c r="E416" s="270">
        <f t="shared" si="13"/>
        <v>0.12020105000000003</v>
      </c>
    </row>
    <row r="417" spans="1:5" x14ac:dyDescent="0.25">
      <c r="A417" s="267">
        <v>44042</v>
      </c>
      <c r="B417" s="268">
        <v>2136</v>
      </c>
      <c r="C417" s="268">
        <v>2109.5840456999999</v>
      </c>
      <c r="D417" s="269">
        <f t="shared" si="12"/>
        <v>26.415954300000067</v>
      </c>
      <c r="E417" s="270">
        <f t="shared" si="13"/>
        <v>1.2367019803370818E-2</v>
      </c>
    </row>
    <row r="418" spans="1:5" x14ac:dyDescent="0.25">
      <c r="A418" s="267">
        <v>44043</v>
      </c>
      <c r="B418" s="268">
        <v>4358</v>
      </c>
      <c r="C418" s="268">
        <v>3463.2045487</v>
      </c>
      <c r="D418" s="269">
        <f t="shared" si="12"/>
        <v>894.79545129999997</v>
      </c>
      <c r="E418" s="270">
        <f t="shared" si="13"/>
        <v>0.20532249915098669</v>
      </c>
    </row>
    <row r="419" spans="1:5" x14ac:dyDescent="0.25">
      <c r="A419" s="267">
        <v>44044</v>
      </c>
      <c r="B419" s="268">
        <v>5286</v>
      </c>
      <c r="C419" s="268">
        <v>4907.6530001000001</v>
      </c>
      <c r="D419" s="269">
        <f t="shared" si="12"/>
        <v>378.3469998999999</v>
      </c>
      <c r="E419" s="270">
        <f t="shared" si="13"/>
        <v>7.1575293208475194E-2</v>
      </c>
    </row>
    <row r="420" spans="1:5" x14ac:dyDescent="0.25">
      <c r="A420" s="267">
        <v>44045</v>
      </c>
      <c r="B420" s="268">
        <v>3380</v>
      </c>
      <c r="C420" s="268">
        <v>3549.5997005999998</v>
      </c>
      <c r="D420" s="269">
        <f t="shared" si="12"/>
        <v>-169.59970059999978</v>
      </c>
      <c r="E420" s="270">
        <f t="shared" si="13"/>
        <v>5.0177426213017684E-2</v>
      </c>
    </row>
    <row r="421" spans="1:5" x14ac:dyDescent="0.25">
      <c r="A421" s="267">
        <v>44046</v>
      </c>
      <c r="B421" s="268">
        <v>1899</v>
      </c>
      <c r="C421" s="268">
        <v>2310.8282060000001</v>
      </c>
      <c r="D421" s="269">
        <f t="shared" si="12"/>
        <v>-411.82820600000014</v>
      </c>
      <c r="E421" s="270">
        <f t="shared" si="13"/>
        <v>0.21686582727751455</v>
      </c>
    </row>
    <row r="422" spans="1:5" x14ac:dyDescent="0.25">
      <c r="A422" s="267">
        <v>44047</v>
      </c>
      <c r="B422" s="268">
        <v>1989</v>
      </c>
      <c r="C422" s="268">
        <v>2337.1897202</v>
      </c>
      <c r="D422" s="269">
        <f t="shared" si="12"/>
        <v>-348.18972020000001</v>
      </c>
      <c r="E422" s="270">
        <f t="shared" si="13"/>
        <v>0.1750576773252891</v>
      </c>
    </row>
    <row r="423" spans="1:5" x14ac:dyDescent="0.25">
      <c r="A423" s="267">
        <v>44048</v>
      </c>
      <c r="B423" s="268">
        <v>2306</v>
      </c>
      <c r="C423" s="268">
        <v>2340.5307542999999</v>
      </c>
      <c r="D423" s="269">
        <f t="shared" si="12"/>
        <v>-34.530754299999899</v>
      </c>
      <c r="E423" s="270">
        <f t="shared" si="13"/>
        <v>1.4974308022549825E-2</v>
      </c>
    </row>
    <row r="424" spans="1:5" x14ac:dyDescent="0.25">
      <c r="A424" s="267">
        <v>44049</v>
      </c>
      <c r="B424" s="268">
        <v>2317</v>
      </c>
      <c r="C424" s="268">
        <v>2605.9158133999999</v>
      </c>
      <c r="D424" s="269">
        <f t="shared" si="12"/>
        <v>-288.91581339999993</v>
      </c>
      <c r="E424" s="270">
        <f t="shared" si="13"/>
        <v>0.12469392032801033</v>
      </c>
    </row>
    <row r="425" spans="1:5" x14ac:dyDescent="0.25">
      <c r="A425" s="267">
        <v>44050</v>
      </c>
      <c r="B425" s="268">
        <v>3600</v>
      </c>
      <c r="C425" s="268">
        <v>3561.1353131999999</v>
      </c>
      <c r="D425" s="269">
        <f t="shared" si="12"/>
        <v>38.864686800000072</v>
      </c>
      <c r="E425" s="270">
        <f t="shared" si="13"/>
        <v>1.0795746333333354E-2</v>
      </c>
    </row>
    <row r="426" spans="1:5" x14ac:dyDescent="0.25">
      <c r="A426" s="267">
        <v>44051</v>
      </c>
      <c r="B426" s="268">
        <v>5219</v>
      </c>
      <c r="C426" s="268">
        <v>5018.1383398999997</v>
      </c>
      <c r="D426" s="269">
        <f t="shared" si="12"/>
        <v>200.86166010000034</v>
      </c>
      <c r="E426" s="270">
        <f t="shared" si="13"/>
        <v>3.8486618145238613E-2</v>
      </c>
    </row>
    <row r="427" spans="1:5" x14ac:dyDescent="0.25">
      <c r="A427" s="267">
        <v>44052</v>
      </c>
      <c r="B427" s="268">
        <v>3645</v>
      </c>
      <c r="C427" s="268">
        <v>3690.8590551000002</v>
      </c>
      <c r="D427" s="269">
        <f t="shared" si="12"/>
        <v>-45.859055100000205</v>
      </c>
      <c r="E427" s="270">
        <f t="shared" si="13"/>
        <v>1.258135942386837E-2</v>
      </c>
    </row>
    <row r="428" spans="1:5" x14ac:dyDescent="0.25">
      <c r="A428" s="267">
        <v>44053</v>
      </c>
      <c r="B428" s="268">
        <v>2346</v>
      </c>
      <c r="C428" s="268">
        <v>2483.1574394999998</v>
      </c>
      <c r="D428" s="269">
        <f t="shared" si="12"/>
        <v>-137.15743949999978</v>
      </c>
      <c r="E428" s="270">
        <f t="shared" si="13"/>
        <v>5.8464381713554892E-2</v>
      </c>
    </row>
    <row r="429" spans="1:5" x14ac:dyDescent="0.25">
      <c r="A429" s="267">
        <v>44054</v>
      </c>
      <c r="B429" s="268">
        <v>2370</v>
      </c>
      <c r="C429" s="268">
        <v>2522.3162914999998</v>
      </c>
      <c r="D429" s="269">
        <f t="shared" si="12"/>
        <v>-152.31629149999981</v>
      </c>
      <c r="E429" s="270">
        <f t="shared" si="13"/>
        <v>6.426847742616025E-2</v>
      </c>
    </row>
    <row r="430" spans="1:5" x14ac:dyDescent="0.25">
      <c r="A430" s="267">
        <v>44055</v>
      </c>
      <c r="B430" s="268">
        <v>2566</v>
      </c>
      <c r="C430" s="268">
        <v>2488.2611029</v>
      </c>
      <c r="D430" s="269">
        <f t="shared" si="12"/>
        <v>77.738897100000031</v>
      </c>
      <c r="E430" s="270">
        <f t="shared" si="13"/>
        <v>3.0295751013250206E-2</v>
      </c>
    </row>
    <row r="431" spans="1:5" x14ac:dyDescent="0.25">
      <c r="A431" s="267">
        <v>44056</v>
      </c>
      <c r="B431" s="268">
        <v>2447</v>
      </c>
      <c r="C431" s="268">
        <v>2592.4556306999998</v>
      </c>
      <c r="D431" s="269">
        <f t="shared" si="12"/>
        <v>-145.4556306999998</v>
      </c>
      <c r="E431" s="270">
        <f t="shared" si="13"/>
        <v>5.9442431834899799E-2</v>
      </c>
    </row>
    <row r="432" spans="1:5" x14ac:dyDescent="0.25">
      <c r="A432" s="267">
        <v>44057</v>
      </c>
      <c r="B432" s="268">
        <v>3344</v>
      </c>
      <c r="C432" s="268">
        <v>3720.2854198</v>
      </c>
      <c r="D432" s="269">
        <f t="shared" si="12"/>
        <v>-376.2854198</v>
      </c>
      <c r="E432" s="270">
        <f t="shared" si="13"/>
        <v>0.11252554419856459</v>
      </c>
    </row>
    <row r="433" spans="1:5" x14ac:dyDescent="0.25">
      <c r="A433" s="267">
        <v>44058</v>
      </c>
      <c r="B433" s="268">
        <v>5263</v>
      </c>
      <c r="C433" s="268">
        <v>5016.8952421000004</v>
      </c>
      <c r="D433" s="269">
        <f t="shared" si="12"/>
        <v>246.10475789999964</v>
      </c>
      <c r="E433" s="270">
        <f t="shared" si="13"/>
        <v>4.6761306840205137E-2</v>
      </c>
    </row>
    <row r="434" spans="1:5" x14ac:dyDescent="0.25">
      <c r="A434" s="267">
        <v>44059</v>
      </c>
      <c r="B434" s="268">
        <v>3553</v>
      </c>
      <c r="C434" s="268">
        <v>3661.1313651999999</v>
      </c>
      <c r="D434" s="269">
        <f t="shared" si="12"/>
        <v>-108.13136519999989</v>
      </c>
      <c r="E434" s="270">
        <f t="shared" si="13"/>
        <v>3.0433820771179253E-2</v>
      </c>
    </row>
    <row r="435" spans="1:5" x14ac:dyDescent="0.25">
      <c r="A435" s="267">
        <v>44060</v>
      </c>
      <c r="B435" s="268">
        <v>2276</v>
      </c>
      <c r="C435" s="268">
        <v>2423.2179148</v>
      </c>
      <c r="D435" s="269">
        <f t="shared" si="12"/>
        <v>-147.21791480000002</v>
      </c>
      <c r="E435" s="270">
        <f t="shared" si="13"/>
        <v>6.4682739367311073E-2</v>
      </c>
    </row>
    <row r="436" spans="1:5" x14ac:dyDescent="0.25">
      <c r="A436" s="267">
        <v>44061</v>
      </c>
      <c r="B436" s="268">
        <v>2128</v>
      </c>
      <c r="C436" s="268">
        <v>2440.6404397000001</v>
      </c>
      <c r="D436" s="269">
        <f t="shared" si="12"/>
        <v>-312.64043970000012</v>
      </c>
      <c r="E436" s="270">
        <f t="shared" si="13"/>
        <v>0.14691749985902261</v>
      </c>
    </row>
    <row r="437" spans="1:5" x14ac:dyDescent="0.25">
      <c r="A437" s="267">
        <v>44062</v>
      </c>
      <c r="B437" s="268">
        <v>2789</v>
      </c>
      <c r="C437" s="268">
        <v>2461.6583629000002</v>
      </c>
      <c r="D437" s="269">
        <f t="shared" si="12"/>
        <v>327.34163709999984</v>
      </c>
      <c r="E437" s="270">
        <f t="shared" si="13"/>
        <v>0.11736881932592322</v>
      </c>
    </row>
    <row r="438" spans="1:5" x14ac:dyDescent="0.25">
      <c r="A438" s="267">
        <v>44063</v>
      </c>
      <c r="B438" s="268">
        <v>2604</v>
      </c>
      <c r="C438" s="268">
        <v>2604.9638712000001</v>
      </c>
      <c r="D438" s="269">
        <f t="shared" si="12"/>
        <v>-0.96387120000008508</v>
      </c>
      <c r="E438" s="270">
        <f t="shared" si="13"/>
        <v>3.7015023041477924E-4</v>
      </c>
    </row>
    <row r="439" spans="1:5" x14ac:dyDescent="0.25">
      <c r="A439" s="267">
        <v>44064</v>
      </c>
      <c r="B439" s="268">
        <v>3576</v>
      </c>
      <c r="C439" s="268">
        <v>3793.6792580000001</v>
      </c>
      <c r="D439" s="269">
        <f t="shared" si="12"/>
        <v>-217.67925800000012</v>
      </c>
      <c r="E439" s="270">
        <f t="shared" si="13"/>
        <v>6.0872275727069387E-2</v>
      </c>
    </row>
    <row r="440" spans="1:5" x14ac:dyDescent="0.25">
      <c r="A440" s="267">
        <v>44065</v>
      </c>
      <c r="B440" s="268">
        <v>5449</v>
      </c>
      <c r="C440" s="268">
        <v>5076.4568214000001</v>
      </c>
      <c r="D440" s="269">
        <f t="shared" si="12"/>
        <v>372.54317859999992</v>
      </c>
      <c r="E440" s="270">
        <f t="shared" si="13"/>
        <v>6.8369091319508149E-2</v>
      </c>
    </row>
    <row r="441" spans="1:5" x14ac:dyDescent="0.25">
      <c r="A441" s="267">
        <v>44066</v>
      </c>
      <c r="B441" s="268">
        <v>3847</v>
      </c>
      <c r="C441" s="268">
        <v>3792.0214922999999</v>
      </c>
      <c r="D441" s="269">
        <f t="shared" si="12"/>
        <v>54.978507700000137</v>
      </c>
      <c r="E441" s="270">
        <f t="shared" si="13"/>
        <v>1.4291267923056962E-2</v>
      </c>
    </row>
    <row r="442" spans="1:5" x14ac:dyDescent="0.25">
      <c r="A442" s="267">
        <v>44067</v>
      </c>
      <c r="B442" s="268">
        <v>2708</v>
      </c>
      <c r="C442" s="268">
        <v>2578.6874217999998</v>
      </c>
      <c r="D442" s="269">
        <f t="shared" si="12"/>
        <v>129.31257820000019</v>
      </c>
      <c r="E442" s="270">
        <f t="shared" si="13"/>
        <v>4.7752059896602729E-2</v>
      </c>
    </row>
    <row r="443" spans="1:5" x14ac:dyDescent="0.25">
      <c r="A443" s="267">
        <v>44068</v>
      </c>
      <c r="B443" s="268">
        <v>2924</v>
      </c>
      <c r="C443" s="268">
        <v>2696.4272925</v>
      </c>
      <c r="D443" s="269">
        <f t="shared" si="12"/>
        <v>227.57270749999998</v>
      </c>
      <c r="E443" s="270">
        <f t="shared" si="13"/>
        <v>7.7829243331053344E-2</v>
      </c>
    </row>
    <row r="444" spans="1:5" x14ac:dyDescent="0.25">
      <c r="A444" s="267">
        <v>44069</v>
      </c>
      <c r="B444" s="268">
        <v>3188</v>
      </c>
      <c r="C444" s="268">
        <v>2591.0978639</v>
      </c>
      <c r="D444" s="269">
        <f t="shared" si="12"/>
        <v>596.90213610000001</v>
      </c>
      <c r="E444" s="270">
        <f t="shared" si="13"/>
        <v>0.18723404520075282</v>
      </c>
    </row>
    <row r="445" spans="1:5" x14ac:dyDescent="0.25">
      <c r="A445" s="267">
        <v>44070</v>
      </c>
      <c r="B445" s="268">
        <v>3529</v>
      </c>
      <c r="C445" s="268">
        <v>2657.1117460999999</v>
      </c>
      <c r="D445" s="269">
        <f t="shared" si="12"/>
        <v>871.88825390000011</v>
      </c>
      <c r="E445" s="270">
        <f t="shared" si="13"/>
        <v>0.24706382938509497</v>
      </c>
    </row>
    <row r="446" spans="1:5" x14ac:dyDescent="0.25">
      <c r="A446" s="267">
        <v>44071</v>
      </c>
      <c r="B446" s="268">
        <v>4788</v>
      </c>
      <c r="C446" s="268">
        <v>5522.5216553999999</v>
      </c>
      <c r="D446" s="269">
        <f t="shared" si="12"/>
        <v>-734.52165539999987</v>
      </c>
      <c r="E446" s="270">
        <f t="shared" si="13"/>
        <v>0.15340886704260648</v>
      </c>
    </row>
    <row r="447" spans="1:5" x14ac:dyDescent="0.25">
      <c r="A447" s="267">
        <v>44072</v>
      </c>
      <c r="B447" s="268">
        <v>6990</v>
      </c>
      <c r="C447" s="268">
        <v>7415.4798457999996</v>
      </c>
      <c r="D447" s="269">
        <f t="shared" si="12"/>
        <v>-425.47984579999957</v>
      </c>
      <c r="E447" s="270">
        <f t="shared" si="13"/>
        <v>6.0869791959942715E-2</v>
      </c>
    </row>
    <row r="448" spans="1:5" x14ac:dyDescent="0.25">
      <c r="A448" s="267">
        <v>44073</v>
      </c>
      <c r="B448" s="268">
        <v>6242</v>
      </c>
      <c r="C448" s="268">
        <v>5482.5682035</v>
      </c>
      <c r="D448" s="269">
        <f t="shared" si="12"/>
        <v>759.43179650000002</v>
      </c>
      <c r="E448" s="270">
        <f t="shared" si="13"/>
        <v>0.12166481840756169</v>
      </c>
    </row>
    <row r="449" spans="1:5" x14ac:dyDescent="0.25">
      <c r="A449" s="267">
        <v>44074</v>
      </c>
      <c r="B449" s="268">
        <v>4381</v>
      </c>
      <c r="C449" s="268">
        <v>3065.5590152</v>
      </c>
      <c r="D449" s="269">
        <f t="shared" si="12"/>
        <v>1315.4409848</v>
      </c>
      <c r="E449" s="270">
        <f t="shared" si="13"/>
        <v>0.30026043935174618</v>
      </c>
    </row>
    <row r="450" spans="1:5" x14ac:dyDescent="0.25">
      <c r="A450" s="267">
        <v>44075</v>
      </c>
      <c r="B450" s="268">
        <v>2859</v>
      </c>
      <c r="C450" s="268">
        <v>2841.8085043999999</v>
      </c>
      <c r="D450" s="269">
        <f t="shared" si="12"/>
        <v>17.191495600000053</v>
      </c>
      <c r="E450" s="270">
        <f t="shared" si="13"/>
        <v>6.013114935292079E-3</v>
      </c>
    </row>
    <row r="451" spans="1:5" x14ac:dyDescent="0.25">
      <c r="A451" s="267">
        <v>44076</v>
      </c>
      <c r="B451" s="268">
        <v>2893</v>
      </c>
      <c r="C451" s="268">
        <v>2778.4954726999999</v>
      </c>
      <c r="D451" s="269">
        <f t="shared" ref="D451:D514" si="14">B451-C451</f>
        <v>114.50452730000006</v>
      </c>
      <c r="E451" s="270">
        <f t="shared" ref="E451:E514" si="15">ABS((B451-C451)/B451)</f>
        <v>3.9579857345316299E-2</v>
      </c>
    </row>
    <row r="452" spans="1:5" x14ac:dyDescent="0.25">
      <c r="A452" s="267">
        <v>44077</v>
      </c>
      <c r="B452" s="268">
        <v>3157</v>
      </c>
      <c r="C452" s="268">
        <v>2835.0191602</v>
      </c>
      <c r="D452" s="269">
        <f t="shared" si="14"/>
        <v>321.98083980000001</v>
      </c>
      <c r="E452" s="270">
        <f t="shared" si="15"/>
        <v>0.10198949629394996</v>
      </c>
    </row>
    <row r="453" spans="1:5" x14ac:dyDescent="0.25">
      <c r="A453" s="267">
        <v>44078</v>
      </c>
      <c r="B453" s="268">
        <v>4393</v>
      </c>
      <c r="C453" s="268">
        <v>4730.8473660999998</v>
      </c>
      <c r="D453" s="269">
        <f t="shared" si="14"/>
        <v>-337.84736609999982</v>
      </c>
      <c r="E453" s="270">
        <f t="shared" si="15"/>
        <v>7.6905842499430874E-2</v>
      </c>
    </row>
    <row r="454" spans="1:5" x14ac:dyDescent="0.25">
      <c r="A454" s="267">
        <v>44079</v>
      </c>
      <c r="B454" s="268">
        <v>6611</v>
      </c>
      <c r="C454" s="268">
        <v>6889.1455494000002</v>
      </c>
      <c r="D454" s="269">
        <f t="shared" si="14"/>
        <v>-278.14554940000016</v>
      </c>
      <c r="E454" s="270">
        <f t="shared" si="15"/>
        <v>4.2073143155347173E-2</v>
      </c>
    </row>
    <row r="455" spans="1:5" x14ac:dyDescent="0.25">
      <c r="A455" s="267">
        <v>44080</v>
      </c>
      <c r="B455" s="268">
        <v>4441</v>
      </c>
      <c r="C455" s="268">
        <v>4880.4082228999996</v>
      </c>
      <c r="D455" s="269">
        <f t="shared" si="14"/>
        <v>-439.4082228999996</v>
      </c>
      <c r="E455" s="270">
        <f t="shared" si="15"/>
        <v>9.8943531389326642E-2</v>
      </c>
    </row>
    <row r="456" spans="1:5" x14ac:dyDescent="0.25">
      <c r="A456" s="267">
        <v>44081</v>
      </c>
      <c r="B456" s="268">
        <v>2584</v>
      </c>
      <c r="C456" s="268">
        <v>2440.6902378999998</v>
      </c>
      <c r="D456" s="269">
        <f t="shared" si="14"/>
        <v>143.30976210000017</v>
      </c>
      <c r="E456" s="270">
        <f t="shared" si="15"/>
        <v>5.5460434249226073E-2</v>
      </c>
    </row>
    <row r="457" spans="1:5" x14ac:dyDescent="0.25">
      <c r="A457" s="267">
        <v>44082</v>
      </c>
      <c r="B457" s="268">
        <v>2772</v>
      </c>
      <c r="C457" s="268">
        <v>2972.4728937999998</v>
      </c>
      <c r="D457" s="269">
        <f t="shared" si="14"/>
        <v>-200.47289379999984</v>
      </c>
      <c r="E457" s="270">
        <f t="shared" si="15"/>
        <v>7.23206687590187E-2</v>
      </c>
    </row>
    <row r="458" spans="1:5" x14ac:dyDescent="0.25">
      <c r="A458" s="267">
        <v>44083</v>
      </c>
      <c r="B458" s="268">
        <v>2871</v>
      </c>
      <c r="C458" s="268">
        <v>2945.6657813000002</v>
      </c>
      <c r="D458" s="269">
        <f t="shared" si="14"/>
        <v>-74.665781300000162</v>
      </c>
      <c r="E458" s="270">
        <f t="shared" si="15"/>
        <v>2.6006890038314232E-2</v>
      </c>
    </row>
    <row r="459" spans="1:5" x14ac:dyDescent="0.25">
      <c r="A459" s="267">
        <v>44084</v>
      </c>
      <c r="B459" s="268">
        <v>2976</v>
      </c>
      <c r="C459" s="268">
        <v>3180.7194503999999</v>
      </c>
      <c r="D459" s="269">
        <f t="shared" si="14"/>
        <v>-204.71945039999991</v>
      </c>
      <c r="E459" s="270">
        <f t="shared" si="15"/>
        <v>6.8790137903225773E-2</v>
      </c>
    </row>
    <row r="460" spans="1:5" x14ac:dyDescent="0.25">
      <c r="A460" s="267">
        <v>44085</v>
      </c>
      <c r="B460" s="268">
        <v>4773</v>
      </c>
      <c r="C460" s="268">
        <v>5102.1833956999999</v>
      </c>
      <c r="D460" s="269">
        <f t="shared" si="14"/>
        <v>-329.18339569999989</v>
      </c>
      <c r="E460" s="270">
        <f t="shared" si="15"/>
        <v>6.8967818080871546E-2</v>
      </c>
    </row>
    <row r="461" spans="1:5" x14ac:dyDescent="0.25">
      <c r="A461" s="267">
        <v>44086</v>
      </c>
      <c r="B461" s="268">
        <v>7709</v>
      </c>
      <c r="C461" s="268">
        <v>7301.3384030999996</v>
      </c>
      <c r="D461" s="269">
        <f t="shared" si="14"/>
        <v>407.6615969000004</v>
      </c>
      <c r="E461" s="270">
        <f t="shared" si="15"/>
        <v>5.2881255273057516E-2</v>
      </c>
    </row>
    <row r="462" spans="1:5" x14ac:dyDescent="0.25">
      <c r="A462" s="267">
        <v>44087</v>
      </c>
      <c r="B462" s="268">
        <v>5470</v>
      </c>
      <c r="C462" s="268">
        <v>5379.0227993999997</v>
      </c>
      <c r="D462" s="269">
        <f t="shared" si="14"/>
        <v>90.977200600000288</v>
      </c>
      <c r="E462" s="270">
        <f t="shared" si="15"/>
        <v>1.6632029360146305E-2</v>
      </c>
    </row>
    <row r="463" spans="1:5" x14ac:dyDescent="0.25">
      <c r="A463" s="267">
        <v>44088</v>
      </c>
      <c r="B463" s="268">
        <v>2571</v>
      </c>
      <c r="C463" s="268">
        <v>2516.5456300000001</v>
      </c>
      <c r="D463" s="269">
        <f t="shared" si="14"/>
        <v>54.454369999999926</v>
      </c>
      <c r="E463" s="270">
        <f t="shared" si="15"/>
        <v>2.1180229482691531E-2</v>
      </c>
    </row>
    <row r="464" spans="1:5" x14ac:dyDescent="0.25">
      <c r="A464" s="267">
        <v>44089</v>
      </c>
      <c r="B464" s="268">
        <v>2522</v>
      </c>
      <c r="C464" s="268">
        <v>2774.4067039000001</v>
      </c>
      <c r="D464" s="269">
        <f t="shared" si="14"/>
        <v>-252.40670390000014</v>
      </c>
      <c r="E464" s="270">
        <f t="shared" si="15"/>
        <v>0.10008196030927841</v>
      </c>
    </row>
    <row r="465" spans="1:5" x14ac:dyDescent="0.25">
      <c r="A465" s="267">
        <v>44090</v>
      </c>
      <c r="B465" s="268">
        <v>2628</v>
      </c>
      <c r="C465" s="268">
        <v>2613.1037145999999</v>
      </c>
      <c r="D465" s="269">
        <f t="shared" si="14"/>
        <v>14.896285400000124</v>
      </c>
      <c r="E465" s="270">
        <f t="shared" si="15"/>
        <v>5.6682973363775205E-3</v>
      </c>
    </row>
    <row r="466" spans="1:5" x14ac:dyDescent="0.25">
      <c r="A466" s="267">
        <v>44091</v>
      </c>
      <c r="B466" s="268">
        <v>2858</v>
      </c>
      <c r="C466" s="268">
        <v>2760.6420234000002</v>
      </c>
      <c r="D466" s="269">
        <f t="shared" si="14"/>
        <v>97.357976599999802</v>
      </c>
      <c r="E466" s="270">
        <f t="shared" si="15"/>
        <v>3.4065072288313437E-2</v>
      </c>
    </row>
    <row r="467" spans="1:5" x14ac:dyDescent="0.25">
      <c r="A467" s="267">
        <v>44092</v>
      </c>
      <c r="B467" s="268">
        <v>4322</v>
      </c>
      <c r="C467" s="268">
        <v>4398.5635757999999</v>
      </c>
      <c r="D467" s="269">
        <f t="shared" si="14"/>
        <v>-76.563575799999853</v>
      </c>
      <c r="E467" s="270">
        <f t="shared" si="15"/>
        <v>1.7714848634891221E-2</v>
      </c>
    </row>
    <row r="468" spans="1:5" x14ac:dyDescent="0.25">
      <c r="A468" s="267">
        <v>44093</v>
      </c>
      <c r="B468" s="268">
        <v>6645</v>
      </c>
      <c r="C468" s="268">
        <v>6132.9033768999998</v>
      </c>
      <c r="D468" s="269">
        <f t="shared" si="14"/>
        <v>512.09662310000022</v>
      </c>
      <c r="E468" s="270">
        <f t="shared" si="15"/>
        <v>7.7064954567343899E-2</v>
      </c>
    </row>
    <row r="469" spans="1:5" x14ac:dyDescent="0.25">
      <c r="A469" s="267">
        <v>44094</v>
      </c>
      <c r="B469" s="268">
        <v>4430</v>
      </c>
      <c r="C469" s="268">
        <v>4149.0114813999999</v>
      </c>
      <c r="D469" s="269">
        <f t="shared" si="14"/>
        <v>280.98851860000013</v>
      </c>
      <c r="E469" s="270">
        <f t="shared" si="15"/>
        <v>6.3428559503386037E-2</v>
      </c>
    </row>
    <row r="470" spans="1:5" x14ac:dyDescent="0.25">
      <c r="A470" s="267">
        <v>44095</v>
      </c>
      <c r="B470" s="268">
        <v>2551</v>
      </c>
      <c r="C470" s="268">
        <v>3843.0809306000001</v>
      </c>
      <c r="D470" s="269">
        <f t="shared" si="14"/>
        <v>-1292.0809306000001</v>
      </c>
      <c r="E470" s="270">
        <f t="shared" si="15"/>
        <v>0.5064997767934144</v>
      </c>
    </row>
    <row r="471" spans="1:5" x14ac:dyDescent="0.25">
      <c r="A471" s="267">
        <v>44096</v>
      </c>
      <c r="B471" s="268">
        <v>3092</v>
      </c>
      <c r="C471" s="268">
        <v>4034.2050779000001</v>
      </c>
      <c r="D471" s="269">
        <f t="shared" si="14"/>
        <v>-942.20507790000011</v>
      </c>
      <c r="E471" s="270">
        <f t="shared" si="15"/>
        <v>0.30472350514230273</v>
      </c>
    </row>
    <row r="472" spans="1:5" x14ac:dyDescent="0.25">
      <c r="A472" s="267">
        <v>44097</v>
      </c>
      <c r="B472" s="268">
        <v>3573</v>
      </c>
      <c r="C472" s="268">
        <v>3857.1818472</v>
      </c>
      <c r="D472" s="269">
        <f t="shared" si="14"/>
        <v>-284.18184719999999</v>
      </c>
      <c r="E472" s="270">
        <f t="shared" si="15"/>
        <v>7.9535921410579344E-2</v>
      </c>
    </row>
    <row r="473" spans="1:5" x14ac:dyDescent="0.25">
      <c r="A473" s="267">
        <v>44098</v>
      </c>
      <c r="B473" s="268">
        <v>3659</v>
      </c>
      <c r="C473" s="268">
        <v>4012.5356106999998</v>
      </c>
      <c r="D473" s="269">
        <f t="shared" si="14"/>
        <v>-353.53561069999978</v>
      </c>
      <c r="E473" s="270">
        <f t="shared" si="15"/>
        <v>9.6620828286416993E-2</v>
      </c>
    </row>
    <row r="474" spans="1:5" x14ac:dyDescent="0.25">
      <c r="A474" s="267">
        <v>44099</v>
      </c>
      <c r="B474" s="268">
        <v>5595</v>
      </c>
      <c r="C474" s="268">
        <v>5892.9139859999996</v>
      </c>
      <c r="D474" s="269">
        <f t="shared" si="14"/>
        <v>-297.91398599999957</v>
      </c>
      <c r="E474" s="270">
        <f t="shared" si="15"/>
        <v>5.3246467560321642E-2</v>
      </c>
    </row>
    <row r="475" spans="1:5" x14ac:dyDescent="0.25">
      <c r="A475" s="267">
        <v>44100</v>
      </c>
      <c r="B475" s="268">
        <v>8318</v>
      </c>
      <c r="C475" s="268">
        <v>8234.4269084000007</v>
      </c>
      <c r="D475" s="269">
        <f t="shared" si="14"/>
        <v>83.573091599999316</v>
      </c>
      <c r="E475" s="270">
        <f t="shared" si="15"/>
        <v>1.0047257946621702E-2</v>
      </c>
    </row>
    <row r="476" spans="1:5" x14ac:dyDescent="0.25">
      <c r="A476" s="267">
        <v>44101</v>
      </c>
      <c r="B476" s="268">
        <v>5401</v>
      </c>
      <c r="C476" s="268">
        <v>5939.2798774000003</v>
      </c>
      <c r="D476" s="269">
        <f t="shared" si="14"/>
        <v>-538.27987740000026</v>
      </c>
      <c r="E476" s="270">
        <f t="shared" si="15"/>
        <v>9.9663002666172978E-2</v>
      </c>
    </row>
    <row r="477" spans="1:5" x14ac:dyDescent="0.25">
      <c r="A477" s="267">
        <v>44102</v>
      </c>
      <c r="B477" s="268">
        <v>3537</v>
      </c>
      <c r="C477" s="268">
        <v>3443.5511784</v>
      </c>
      <c r="D477" s="269">
        <f t="shared" si="14"/>
        <v>93.448821599999974</v>
      </c>
      <c r="E477" s="270">
        <f t="shared" si="15"/>
        <v>2.6420362340966914E-2</v>
      </c>
    </row>
    <row r="478" spans="1:5" x14ac:dyDescent="0.25">
      <c r="A478" s="267">
        <v>44103</v>
      </c>
      <c r="B478" s="268">
        <v>3539</v>
      </c>
      <c r="C478" s="268">
        <v>3903.9164196000002</v>
      </c>
      <c r="D478" s="269">
        <f t="shared" si="14"/>
        <v>-364.91641960000015</v>
      </c>
      <c r="E478" s="270">
        <f t="shared" si="15"/>
        <v>0.10311286227747955</v>
      </c>
    </row>
    <row r="479" spans="1:5" x14ac:dyDescent="0.25">
      <c r="A479" s="267">
        <v>44104</v>
      </c>
      <c r="B479" s="268">
        <v>4169</v>
      </c>
      <c r="C479" s="268">
        <v>3858.4431851999998</v>
      </c>
      <c r="D479" s="269">
        <f t="shared" si="14"/>
        <v>310.55681480000021</v>
      </c>
      <c r="E479" s="270">
        <f t="shared" si="15"/>
        <v>7.4491920076757062E-2</v>
      </c>
    </row>
    <row r="480" spans="1:5" x14ac:dyDescent="0.25">
      <c r="A480" s="267">
        <v>44105</v>
      </c>
      <c r="B480" s="268">
        <v>4029</v>
      </c>
      <c r="C480" s="268">
        <v>3934.0575324000001</v>
      </c>
      <c r="D480" s="269">
        <f t="shared" si="14"/>
        <v>94.942467599999873</v>
      </c>
      <c r="E480" s="270">
        <f t="shared" si="15"/>
        <v>2.3564772300819031E-2</v>
      </c>
    </row>
    <row r="481" spans="1:5" x14ac:dyDescent="0.25">
      <c r="A481" s="267">
        <v>44106</v>
      </c>
      <c r="B481" s="268">
        <v>7258</v>
      </c>
      <c r="C481" s="268">
        <v>6092.9446089000003</v>
      </c>
      <c r="D481" s="269">
        <f t="shared" si="14"/>
        <v>1165.0553910999997</v>
      </c>
      <c r="E481" s="270">
        <f t="shared" si="15"/>
        <v>0.16052016961972992</v>
      </c>
    </row>
    <row r="482" spans="1:5" x14ac:dyDescent="0.25">
      <c r="A482" s="267">
        <v>44107</v>
      </c>
      <c r="B482" s="268">
        <v>8808</v>
      </c>
      <c r="C482" s="268">
        <v>8533.4353556999995</v>
      </c>
      <c r="D482" s="269">
        <f t="shared" si="14"/>
        <v>274.56464430000051</v>
      </c>
      <c r="E482" s="270">
        <f t="shared" si="15"/>
        <v>3.1172189407357005E-2</v>
      </c>
    </row>
    <row r="483" spans="1:5" x14ac:dyDescent="0.25">
      <c r="A483" s="267">
        <v>44108</v>
      </c>
      <c r="B483" s="268">
        <v>6692</v>
      </c>
      <c r="C483" s="268">
        <v>6578.5205689000004</v>
      </c>
      <c r="D483" s="269">
        <f t="shared" si="14"/>
        <v>113.4794310999996</v>
      </c>
      <c r="E483" s="270">
        <f t="shared" si="15"/>
        <v>1.6957476255230065E-2</v>
      </c>
    </row>
    <row r="484" spans="1:5" x14ac:dyDescent="0.25">
      <c r="A484" s="267">
        <v>44109</v>
      </c>
      <c r="B484" s="268">
        <v>3431</v>
      </c>
      <c r="C484" s="268">
        <v>3758.2345799999998</v>
      </c>
      <c r="D484" s="269">
        <f t="shared" si="14"/>
        <v>-327.23457999999982</v>
      </c>
      <c r="E484" s="270">
        <f t="shared" si="15"/>
        <v>9.5375861264937287E-2</v>
      </c>
    </row>
    <row r="485" spans="1:5" x14ac:dyDescent="0.25">
      <c r="A485" s="267">
        <v>44110</v>
      </c>
      <c r="B485" s="268">
        <v>3436</v>
      </c>
      <c r="C485" s="268">
        <v>4123.9415298000004</v>
      </c>
      <c r="D485" s="269">
        <f t="shared" si="14"/>
        <v>-687.94152980000035</v>
      </c>
      <c r="E485" s="270">
        <f t="shared" si="15"/>
        <v>0.20021581193247973</v>
      </c>
    </row>
    <row r="486" spans="1:5" x14ac:dyDescent="0.25">
      <c r="A486" s="267">
        <v>44111</v>
      </c>
      <c r="B486" s="268">
        <v>3744</v>
      </c>
      <c r="C486" s="268">
        <v>4192.6168816999998</v>
      </c>
      <c r="D486" s="269">
        <f t="shared" si="14"/>
        <v>-448.61688169999979</v>
      </c>
      <c r="E486" s="270">
        <f t="shared" si="15"/>
        <v>0.11982288506944438</v>
      </c>
    </row>
    <row r="487" spans="1:5" x14ac:dyDescent="0.25">
      <c r="A487" s="267">
        <v>44112</v>
      </c>
      <c r="B487" s="268">
        <v>3819</v>
      </c>
      <c r="C487" s="268">
        <v>4004.5075756000001</v>
      </c>
      <c r="D487" s="269">
        <f t="shared" si="14"/>
        <v>-185.50757560000011</v>
      </c>
      <c r="E487" s="270">
        <f t="shared" si="15"/>
        <v>4.8574908510081199E-2</v>
      </c>
    </row>
    <row r="488" spans="1:5" x14ac:dyDescent="0.25">
      <c r="A488" s="267">
        <v>44113</v>
      </c>
      <c r="B488" s="268">
        <v>5776</v>
      </c>
      <c r="C488" s="268">
        <v>5949.1559226999998</v>
      </c>
      <c r="D488" s="269">
        <f t="shared" si="14"/>
        <v>-173.15592269999979</v>
      </c>
      <c r="E488" s="270">
        <f t="shared" si="15"/>
        <v>2.9978518472991655E-2</v>
      </c>
    </row>
    <row r="489" spans="1:5" x14ac:dyDescent="0.25">
      <c r="A489" s="267">
        <v>44114</v>
      </c>
      <c r="B489" s="268">
        <v>8658</v>
      </c>
      <c r="C489" s="268">
        <v>8072.2781094000002</v>
      </c>
      <c r="D489" s="269">
        <f t="shared" si="14"/>
        <v>585.72189059999982</v>
      </c>
      <c r="E489" s="270">
        <f t="shared" si="15"/>
        <v>6.7650946015245988E-2</v>
      </c>
    </row>
    <row r="490" spans="1:5" x14ac:dyDescent="0.25">
      <c r="A490" s="267">
        <v>44115</v>
      </c>
      <c r="B490" s="268">
        <v>5843</v>
      </c>
      <c r="C490" s="268">
        <v>6017.1250432999996</v>
      </c>
      <c r="D490" s="269">
        <f t="shared" si="14"/>
        <v>-174.12504329999956</v>
      </c>
      <c r="E490" s="270">
        <f t="shared" si="15"/>
        <v>2.9800623532431895E-2</v>
      </c>
    </row>
    <row r="491" spans="1:5" x14ac:dyDescent="0.25">
      <c r="A491" s="267">
        <v>44116</v>
      </c>
      <c r="B491" s="268">
        <v>3642</v>
      </c>
      <c r="C491" s="268">
        <v>3493.4242583</v>
      </c>
      <c r="D491" s="269">
        <f t="shared" si="14"/>
        <v>148.57574169999998</v>
      </c>
      <c r="E491" s="270">
        <f t="shared" si="15"/>
        <v>4.079509656781987E-2</v>
      </c>
    </row>
    <row r="492" spans="1:5" x14ac:dyDescent="0.25">
      <c r="A492" s="267">
        <v>44117</v>
      </c>
      <c r="B492" s="268">
        <v>3706</v>
      </c>
      <c r="C492" s="268">
        <v>3994.6951042000001</v>
      </c>
      <c r="D492" s="269">
        <f t="shared" si="14"/>
        <v>-288.69510420000006</v>
      </c>
      <c r="E492" s="270">
        <f t="shared" si="15"/>
        <v>7.7899380518078806E-2</v>
      </c>
    </row>
    <row r="493" spans="1:5" x14ac:dyDescent="0.25">
      <c r="A493" s="267">
        <v>44118</v>
      </c>
      <c r="B493" s="268">
        <v>3677</v>
      </c>
      <c r="C493" s="268">
        <v>3890.1810673</v>
      </c>
      <c r="D493" s="269">
        <f t="shared" si="14"/>
        <v>-213.1810673</v>
      </c>
      <c r="E493" s="270">
        <f t="shared" si="15"/>
        <v>5.7976901631765027E-2</v>
      </c>
    </row>
    <row r="494" spans="1:5" x14ac:dyDescent="0.25">
      <c r="A494" s="267">
        <v>44119</v>
      </c>
      <c r="B494" s="268">
        <v>3892</v>
      </c>
      <c r="C494" s="268">
        <v>4077.5097661999998</v>
      </c>
      <c r="D494" s="269">
        <f t="shared" si="14"/>
        <v>-185.50976619999983</v>
      </c>
      <c r="E494" s="270">
        <f t="shared" si="15"/>
        <v>4.7664379804727604E-2</v>
      </c>
    </row>
    <row r="495" spans="1:5" x14ac:dyDescent="0.25">
      <c r="A495" s="267">
        <v>44120</v>
      </c>
      <c r="B495" s="268">
        <v>6175</v>
      </c>
      <c r="C495" s="268">
        <v>5879.2630792999998</v>
      </c>
      <c r="D495" s="269">
        <f t="shared" si="14"/>
        <v>295.73692070000016</v>
      </c>
      <c r="E495" s="270">
        <f t="shared" si="15"/>
        <v>4.7892618736842134E-2</v>
      </c>
    </row>
    <row r="496" spans="1:5" x14ac:dyDescent="0.25">
      <c r="A496" s="267">
        <v>44121</v>
      </c>
      <c r="B496" s="268">
        <v>6808</v>
      </c>
      <c r="C496" s="268">
        <v>7582.4572469000004</v>
      </c>
      <c r="D496" s="269">
        <f t="shared" si="14"/>
        <v>-774.45724690000043</v>
      </c>
      <c r="E496" s="270">
        <f t="shared" si="15"/>
        <v>0.11375693990893074</v>
      </c>
    </row>
    <row r="497" spans="1:5" x14ac:dyDescent="0.25">
      <c r="A497" s="267">
        <v>44122</v>
      </c>
      <c r="B497" s="268">
        <v>4456</v>
      </c>
      <c r="C497" s="268">
        <v>5403.8194959000002</v>
      </c>
      <c r="D497" s="269">
        <f t="shared" si="14"/>
        <v>-947.81949590000022</v>
      </c>
      <c r="E497" s="270">
        <f t="shared" si="15"/>
        <v>0.212706350067325</v>
      </c>
    </row>
    <row r="498" spans="1:5" x14ac:dyDescent="0.25">
      <c r="A498" s="267">
        <v>44123</v>
      </c>
      <c r="B498" s="268">
        <v>2733</v>
      </c>
      <c r="C498" s="268">
        <v>2869.1231707000002</v>
      </c>
      <c r="D498" s="269">
        <f t="shared" si="14"/>
        <v>-136.12317070000017</v>
      </c>
      <c r="E498" s="270">
        <f t="shared" si="15"/>
        <v>4.9807234065129956E-2</v>
      </c>
    </row>
    <row r="499" spans="1:5" x14ac:dyDescent="0.25">
      <c r="A499" s="267">
        <v>44124</v>
      </c>
      <c r="B499" s="268">
        <v>2771</v>
      </c>
      <c r="C499" s="268">
        <v>3302.1626563999998</v>
      </c>
      <c r="D499" s="269">
        <f t="shared" si="14"/>
        <v>-531.16265639999983</v>
      </c>
      <c r="E499" s="270">
        <f t="shared" si="15"/>
        <v>0.19168627080476355</v>
      </c>
    </row>
    <row r="500" spans="1:5" x14ac:dyDescent="0.25">
      <c r="A500" s="267">
        <v>44125</v>
      </c>
      <c r="B500" s="268">
        <v>3042</v>
      </c>
      <c r="C500" s="268">
        <v>3041.5739680000001</v>
      </c>
      <c r="D500" s="269">
        <f t="shared" si="14"/>
        <v>0.42603199999985009</v>
      </c>
      <c r="E500" s="270">
        <f t="shared" si="15"/>
        <v>1.4004996712684093E-4</v>
      </c>
    </row>
    <row r="501" spans="1:5" x14ac:dyDescent="0.25">
      <c r="A501" s="267">
        <v>44126</v>
      </c>
      <c r="B501" s="268">
        <v>2680</v>
      </c>
      <c r="C501" s="268">
        <v>2953.8597791000002</v>
      </c>
      <c r="D501" s="269">
        <f t="shared" si="14"/>
        <v>-273.8597791000002</v>
      </c>
      <c r="E501" s="270">
        <f t="shared" si="15"/>
        <v>0.10218648473880604</v>
      </c>
    </row>
    <row r="502" spans="1:5" x14ac:dyDescent="0.25">
      <c r="A502" s="267">
        <v>44127</v>
      </c>
      <c r="B502" s="268">
        <v>3957</v>
      </c>
      <c r="C502" s="268">
        <v>3713.4187238</v>
      </c>
      <c r="D502" s="269">
        <f t="shared" si="14"/>
        <v>243.58127620000005</v>
      </c>
      <c r="E502" s="270">
        <f t="shared" si="15"/>
        <v>6.1557057417235293E-2</v>
      </c>
    </row>
    <row r="503" spans="1:5" x14ac:dyDescent="0.25">
      <c r="A503" s="267">
        <v>44128</v>
      </c>
      <c r="B503" s="268">
        <v>5657</v>
      </c>
      <c r="C503" s="268">
        <v>4739.4528829999999</v>
      </c>
      <c r="D503" s="269">
        <f t="shared" si="14"/>
        <v>917.54711700000007</v>
      </c>
      <c r="E503" s="270">
        <f t="shared" si="15"/>
        <v>0.1621967680749514</v>
      </c>
    </row>
    <row r="504" spans="1:5" x14ac:dyDescent="0.25">
      <c r="A504" s="267">
        <v>44129</v>
      </c>
      <c r="B504" s="268">
        <v>3758</v>
      </c>
      <c r="C504" s="268">
        <v>3582.9767535000001</v>
      </c>
      <c r="D504" s="269">
        <f t="shared" si="14"/>
        <v>175.02324649999991</v>
      </c>
      <c r="E504" s="270">
        <f t="shared" si="15"/>
        <v>4.6573508914316102E-2</v>
      </c>
    </row>
    <row r="505" spans="1:5" x14ac:dyDescent="0.25">
      <c r="A505" s="267">
        <v>44130</v>
      </c>
      <c r="B505" s="268">
        <v>2875</v>
      </c>
      <c r="C505" s="268">
        <v>2243.0282367</v>
      </c>
      <c r="D505" s="269">
        <f t="shared" si="14"/>
        <v>631.97176330000002</v>
      </c>
      <c r="E505" s="270">
        <f t="shared" si="15"/>
        <v>0.21981626549565217</v>
      </c>
    </row>
    <row r="506" spans="1:5" x14ac:dyDescent="0.25">
      <c r="A506" s="267">
        <v>44131</v>
      </c>
      <c r="B506" s="268">
        <v>2544</v>
      </c>
      <c r="C506" s="268">
        <v>2273.5953902000001</v>
      </c>
      <c r="D506" s="269">
        <f t="shared" si="14"/>
        <v>270.40460979999989</v>
      </c>
      <c r="E506" s="270">
        <f t="shared" si="15"/>
        <v>0.10629112020440247</v>
      </c>
    </row>
    <row r="507" spans="1:5" x14ac:dyDescent="0.25">
      <c r="A507" s="267">
        <v>44132</v>
      </c>
      <c r="B507" s="268">
        <v>2781</v>
      </c>
      <c r="C507" s="268">
        <v>2217.9809009000001</v>
      </c>
      <c r="D507" s="269">
        <f t="shared" si="14"/>
        <v>563.01909909999995</v>
      </c>
      <c r="E507" s="270">
        <f t="shared" si="15"/>
        <v>0.20245203131966916</v>
      </c>
    </row>
    <row r="508" spans="1:5" x14ac:dyDescent="0.25">
      <c r="A508" s="267">
        <v>44133</v>
      </c>
      <c r="B508" s="268">
        <v>2913</v>
      </c>
      <c r="C508" s="268">
        <v>2147.1673641000002</v>
      </c>
      <c r="D508" s="269">
        <f t="shared" si="14"/>
        <v>765.83263589999979</v>
      </c>
      <c r="E508" s="270">
        <f t="shared" si="15"/>
        <v>0.26290169443872291</v>
      </c>
    </row>
    <row r="509" spans="1:5" x14ac:dyDescent="0.25">
      <c r="A509" s="267">
        <v>44134</v>
      </c>
      <c r="B509" s="268">
        <v>3884</v>
      </c>
      <c r="C509" s="268">
        <v>3744.4318030999998</v>
      </c>
      <c r="D509" s="269">
        <f t="shared" si="14"/>
        <v>139.5681969000002</v>
      </c>
      <c r="E509" s="270">
        <f t="shared" si="15"/>
        <v>3.5934139263645776E-2</v>
      </c>
    </row>
    <row r="510" spans="1:5" x14ac:dyDescent="0.25">
      <c r="A510" s="267">
        <v>44135</v>
      </c>
      <c r="B510" s="268">
        <v>5782</v>
      </c>
      <c r="C510" s="268">
        <v>5782.0007457000002</v>
      </c>
      <c r="D510" s="269">
        <f t="shared" si="14"/>
        <v>-7.4570000015228288E-4</v>
      </c>
      <c r="E510" s="270">
        <f t="shared" si="15"/>
        <v>1.289692148309033E-7</v>
      </c>
    </row>
    <row r="511" spans="1:5" x14ac:dyDescent="0.25">
      <c r="A511" s="267">
        <v>44136</v>
      </c>
      <c r="B511" s="268">
        <v>4245</v>
      </c>
      <c r="C511" s="268">
        <v>3008.2731144999998</v>
      </c>
      <c r="D511" s="269">
        <f t="shared" si="14"/>
        <v>1236.7268855000002</v>
      </c>
      <c r="E511" s="270">
        <f t="shared" si="15"/>
        <v>0.29133731107184929</v>
      </c>
    </row>
    <row r="512" spans="1:5" x14ac:dyDescent="0.25">
      <c r="A512" s="267">
        <v>44137</v>
      </c>
      <c r="B512" s="268">
        <v>2439</v>
      </c>
      <c r="C512" s="268">
        <v>1770.79873</v>
      </c>
      <c r="D512" s="269">
        <f t="shared" si="14"/>
        <v>668.20127000000002</v>
      </c>
      <c r="E512" s="270">
        <f t="shared" si="15"/>
        <v>0.27396526035260355</v>
      </c>
    </row>
    <row r="513" spans="1:5" x14ac:dyDescent="0.25">
      <c r="A513" s="267">
        <v>44138</v>
      </c>
      <c r="B513" s="268">
        <v>2651</v>
      </c>
      <c r="C513" s="268">
        <v>1823.4192923999999</v>
      </c>
      <c r="D513" s="269">
        <f t="shared" si="14"/>
        <v>827.5807076000001</v>
      </c>
      <c r="E513" s="270">
        <f t="shared" si="15"/>
        <v>0.31217680407393439</v>
      </c>
    </row>
    <row r="514" spans="1:5" x14ac:dyDescent="0.25">
      <c r="A514" s="267">
        <v>44139</v>
      </c>
      <c r="B514" s="268">
        <v>3029</v>
      </c>
      <c r="C514" s="268">
        <v>1767.8258619000001</v>
      </c>
      <c r="D514" s="269">
        <f t="shared" si="14"/>
        <v>1261.1741380999999</v>
      </c>
      <c r="E514" s="270">
        <f t="shared" si="15"/>
        <v>0.4163665031693628</v>
      </c>
    </row>
    <row r="515" spans="1:5" x14ac:dyDescent="0.25">
      <c r="A515" s="267">
        <v>44140</v>
      </c>
      <c r="B515" s="268">
        <v>1637</v>
      </c>
      <c r="C515" s="268">
        <v>1656.4552589</v>
      </c>
      <c r="D515" s="269">
        <f t="shared" ref="D515:D578" si="16">B515-C515</f>
        <v>-19.45525889999999</v>
      </c>
      <c r="E515" s="270">
        <f t="shared" ref="E515:E578" si="17">ABS((B515-C515)/B515)</f>
        <v>1.1884703054367739E-2</v>
      </c>
    </row>
    <row r="516" spans="1:5" x14ac:dyDescent="0.25">
      <c r="A516" s="267">
        <v>44141</v>
      </c>
      <c r="B516" s="268">
        <v>1422</v>
      </c>
      <c r="C516" s="268">
        <v>2236.6287471999999</v>
      </c>
      <c r="D516" s="269">
        <f t="shared" si="16"/>
        <v>-814.62874719999991</v>
      </c>
      <c r="E516" s="270">
        <f t="shared" si="17"/>
        <v>0.57287534964838249</v>
      </c>
    </row>
    <row r="517" spans="1:5" x14ac:dyDescent="0.25">
      <c r="A517" s="267">
        <v>44142</v>
      </c>
      <c r="B517" s="268">
        <v>1572</v>
      </c>
      <c r="C517" s="268">
        <v>1414.1866501</v>
      </c>
      <c r="D517" s="269">
        <f t="shared" si="16"/>
        <v>157.81334990000005</v>
      </c>
      <c r="E517" s="270">
        <f t="shared" si="17"/>
        <v>0.10039017169211199</v>
      </c>
    </row>
    <row r="518" spans="1:5" x14ac:dyDescent="0.25">
      <c r="A518" s="267">
        <v>44143</v>
      </c>
      <c r="B518" s="268">
        <v>1287</v>
      </c>
      <c r="C518" s="268">
        <v>1291.0521409</v>
      </c>
      <c r="D518" s="269">
        <f t="shared" si="16"/>
        <v>-4.0521409000000403</v>
      </c>
      <c r="E518" s="270">
        <f t="shared" si="17"/>
        <v>3.148516627816659E-3</v>
      </c>
    </row>
    <row r="519" spans="1:5" x14ac:dyDescent="0.25">
      <c r="A519" s="267">
        <v>44144</v>
      </c>
      <c r="B519" s="268">
        <v>1141</v>
      </c>
      <c r="C519" s="268">
        <v>1208.3880588</v>
      </c>
      <c r="D519" s="269">
        <f t="shared" si="16"/>
        <v>-67.388058799999953</v>
      </c>
      <c r="E519" s="270">
        <f t="shared" si="17"/>
        <v>5.9060524802804514E-2</v>
      </c>
    </row>
    <row r="520" spans="1:5" x14ac:dyDescent="0.25">
      <c r="A520" s="267">
        <v>44145</v>
      </c>
      <c r="B520" s="268">
        <v>1375</v>
      </c>
      <c r="C520" s="268">
        <v>1164.7585968999999</v>
      </c>
      <c r="D520" s="269">
        <f t="shared" si="16"/>
        <v>210.24140310000007</v>
      </c>
      <c r="E520" s="270">
        <f t="shared" si="17"/>
        <v>0.15290283861818188</v>
      </c>
    </row>
    <row r="521" spans="1:5" x14ac:dyDescent="0.25">
      <c r="A521" s="267">
        <v>44146</v>
      </c>
      <c r="B521" s="268">
        <v>1046</v>
      </c>
      <c r="C521" s="268">
        <v>1013.9792490999999</v>
      </c>
      <c r="D521" s="269">
        <f t="shared" si="16"/>
        <v>32.020750900000053</v>
      </c>
      <c r="E521" s="270">
        <f t="shared" si="17"/>
        <v>3.0612572562141543E-2</v>
      </c>
    </row>
    <row r="522" spans="1:5" x14ac:dyDescent="0.25">
      <c r="A522" s="267">
        <v>44147</v>
      </c>
      <c r="B522" s="268">
        <v>1099</v>
      </c>
      <c r="C522" s="268">
        <v>1025.1982596</v>
      </c>
      <c r="D522" s="269">
        <f t="shared" si="16"/>
        <v>73.801740399999971</v>
      </c>
      <c r="E522" s="270">
        <f t="shared" si="17"/>
        <v>6.7153539945404891E-2</v>
      </c>
    </row>
    <row r="523" spans="1:5" x14ac:dyDescent="0.25">
      <c r="A523" s="267">
        <v>44148</v>
      </c>
      <c r="B523" s="268">
        <v>1345</v>
      </c>
      <c r="C523" s="268">
        <v>921.41489490000004</v>
      </c>
      <c r="D523" s="269">
        <f t="shared" si="16"/>
        <v>423.58510509999996</v>
      </c>
      <c r="E523" s="270">
        <f t="shared" si="17"/>
        <v>0.31493316364312263</v>
      </c>
    </row>
    <row r="524" spans="1:5" x14ac:dyDescent="0.25">
      <c r="A524" s="267">
        <v>44149</v>
      </c>
      <c r="B524" s="268">
        <v>1686</v>
      </c>
      <c r="C524" s="268">
        <v>893.53184599999997</v>
      </c>
      <c r="D524" s="269">
        <f t="shared" si="16"/>
        <v>792.46815400000003</v>
      </c>
      <c r="E524" s="270">
        <f t="shared" si="17"/>
        <v>0.47002856109134045</v>
      </c>
    </row>
    <row r="525" spans="1:5" x14ac:dyDescent="0.25">
      <c r="A525" s="267">
        <v>44150</v>
      </c>
      <c r="B525" s="268">
        <v>1143</v>
      </c>
      <c r="C525" s="268">
        <v>1010.7088034</v>
      </c>
      <c r="D525" s="269">
        <f t="shared" si="16"/>
        <v>132.29119660000003</v>
      </c>
      <c r="E525" s="270">
        <f t="shared" si="17"/>
        <v>0.11574032948381455</v>
      </c>
    </row>
    <row r="526" spans="1:5" x14ac:dyDescent="0.25">
      <c r="A526" s="267">
        <v>44151</v>
      </c>
      <c r="B526" s="268">
        <v>860</v>
      </c>
      <c r="C526" s="268">
        <v>878.23193389999994</v>
      </c>
      <c r="D526" s="269">
        <f t="shared" si="16"/>
        <v>-18.231933899999945</v>
      </c>
      <c r="E526" s="270">
        <f t="shared" si="17"/>
        <v>2.119992313953482E-2</v>
      </c>
    </row>
    <row r="527" spans="1:5" x14ac:dyDescent="0.25">
      <c r="A527" s="267">
        <v>44152</v>
      </c>
      <c r="B527" s="268">
        <v>709</v>
      </c>
      <c r="C527" s="268">
        <v>804.94396510000001</v>
      </c>
      <c r="D527" s="269">
        <f t="shared" si="16"/>
        <v>-95.943965100000014</v>
      </c>
      <c r="E527" s="270">
        <f t="shared" si="17"/>
        <v>0.13532294090267985</v>
      </c>
    </row>
    <row r="528" spans="1:5" x14ac:dyDescent="0.25">
      <c r="A528" s="267">
        <v>44153</v>
      </c>
      <c r="B528" s="268">
        <v>710</v>
      </c>
      <c r="C528" s="268">
        <v>773.8538638</v>
      </c>
      <c r="D528" s="269">
        <f t="shared" si="16"/>
        <v>-63.853863799999999</v>
      </c>
      <c r="E528" s="270">
        <f t="shared" si="17"/>
        <v>8.9935019436619718E-2</v>
      </c>
    </row>
    <row r="529" spans="1:5" x14ac:dyDescent="0.25">
      <c r="A529" s="267">
        <v>44154</v>
      </c>
      <c r="B529" s="268">
        <v>741</v>
      </c>
      <c r="C529" s="268">
        <v>771.02456389999998</v>
      </c>
      <c r="D529" s="269">
        <f t="shared" si="16"/>
        <v>-30.024563899999976</v>
      </c>
      <c r="E529" s="270">
        <f t="shared" si="17"/>
        <v>4.0518979622132217E-2</v>
      </c>
    </row>
    <row r="530" spans="1:5" x14ac:dyDescent="0.25">
      <c r="A530" s="267">
        <v>44155</v>
      </c>
      <c r="B530" s="268">
        <v>1012</v>
      </c>
      <c r="C530" s="268">
        <v>757.74500680000006</v>
      </c>
      <c r="D530" s="269">
        <f t="shared" si="16"/>
        <v>254.25499319999994</v>
      </c>
      <c r="E530" s="270">
        <f t="shared" si="17"/>
        <v>0.25124011185770745</v>
      </c>
    </row>
    <row r="531" spans="1:5" x14ac:dyDescent="0.25">
      <c r="A531" s="267">
        <v>44156</v>
      </c>
      <c r="B531" s="268">
        <v>1181</v>
      </c>
      <c r="C531" s="268">
        <v>774.10431559999995</v>
      </c>
      <c r="D531" s="269">
        <f t="shared" si="16"/>
        <v>406.89568440000005</v>
      </c>
      <c r="E531" s="270">
        <f t="shared" si="17"/>
        <v>0.34453487248094838</v>
      </c>
    </row>
    <row r="532" spans="1:5" x14ac:dyDescent="0.25">
      <c r="A532" s="267">
        <v>44157</v>
      </c>
      <c r="B532" s="268">
        <v>963</v>
      </c>
      <c r="C532" s="268">
        <v>769.36891700000001</v>
      </c>
      <c r="D532" s="269">
        <f t="shared" si="16"/>
        <v>193.63108299999999</v>
      </c>
      <c r="E532" s="270">
        <f t="shared" si="17"/>
        <v>0.20107069885773624</v>
      </c>
    </row>
    <row r="533" spans="1:5" x14ac:dyDescent="0.25">
      <c r="A533" s="267">
        <v>44158</v>
      </c>
      <c r="B533" s="268">
        <v>769</v>
      </c>
      <c r="C533" s="268">
        <v>770.37188560000004</v>
      </c>
      <c r="D533" s="269">
        <f t="shared" si="16"/>
        <v>-1.3718856000000414</v>
      </c>
      <c r="E533" s="270">
        <f t="shared" si="17"/>
        <v>1.7839864759428368E-3</v>
      </c>
    </row>
    <row r="534" spans="1:5" x14ac:dyDescent="0.25">
      <c r="A534" s="267">
        <v>44159</v>
      </c>
      <c r="B534" s="268">
        <v>683</v>
      </c>
      <c r="C534" s="268">
        <v>762.71842059999994</v>
      </c>
      <c r="D534" s="269">
        <f t="shared" si="16"/>
        <v>-79.718420599999945</v>
      </c>
      <c r="E534" s="270">
        <f t="shared" si="17"/>
        <v>0.11671803894582715</v>
      </c>
    </row>
    <row r="535" spans="1:5" x14ac:dyDescent="0.25">
      <c r="A535" s="267">
        <v>44160</v>
      </c>
      <c r="B535" s="268">
        <v>656</v>
      </c>
      <c r="C535" s="268">
        <v>763.77773339999999</v>
      </c>
      <c r="D535" s="269">
        <f t="shared" si="16"/>
        <v>-107.77773339999999</v>
      </c>
      <c r="E535" s="270">
        <f t="shared" si="17"/>
        <v>0.16429532530487803</v>
      </c>
    </row>
    <row r="536" spans="1:5" x14ac:dyDescent="0.25">
      <c r="A536" s="267">
        <v>44161</v>
      </c>
      <c r="B536" s="268">
        <v>794</v>
      </c>
      <c r="C536" s="268">
        <v>764.87243320000005</v>
      </c>
      <c r="D536" s="269">
        <f t="shared" si="16"/>
        <v>29.127566799999954</v>
      </c>
      <c r="E536" s="270">
        <f t="shared" si="17"/>
        <v>3.6684592947103217E-2</v>
      </c>
    </row>
    <row r="537" spans="1:5" x14ac:dyDescent="0.25">
      <c r="A537" s="267">
        <v>44162</v>
      </c>
      <c r="B537" s="268">
        <v>1061</v>
      </c>
      <c r="C537" s="268">
        <v>772.13539939999998</v>
      </c>
      <c r="D537" s="269">
        <f t="shared" si="16"/>
        <v>288.86460060000002</v>
      </c>
      <c r="E537" s="270">
        <f t="shared" si="17"/>
        <v>0.27225692799245998</v>
      </c>
    </row>
    <row r="538" spans="1:5" x14ac:dyDescent="0.25">
      <c r="A538" s="267">
        <v>44163</v>
      </c>
      <c r="B538" s="268">
        <v>1246</v>
      </c>
      <c r="C538" s="268">
        <v>773.2963393</v>
      </c>
      <c r="D538" s="269">
        <f t="shared" si="16"/>
        <v>472.7036607</v>
      </c>
      <c r="E538" s="270">
        <f t="shared" si="17"/>
        <v>0.37937693475120388</v>
      </c>
    </row>
    <row r="539" spans="1:5" x14ac:dyDescent="0.25">
      <c r="A539" s="267">
        <v>44164</v>
      </c>
      <c r="B539" s="268">
        <v>960</v>
      </c>
      <c r="C539" s="268">
        <v>771.65699199999995</v>
      </c>
      <c r="D539" s="269">
        <f t="shared" si="16"/>
        <v>188.34300800000005</v>
      </c>
      <c r="E539" s="270">
        <f t="shared" si="17"/>
        <v>0.19619063333333339</v>
      </c>
    </row>
    <row r="540" spans="1:5" x14ac:dyDescent="0.25">
      <c r="A540" s="267">
        <v>44165</v>
      </c>
      <c r="B540" s="268">
        <v>785</v>
      </c>
      <c r="C540" s="268">
        <v>779.29143039999997</v>
      </c>
      <c r="D540" s="269">
        <f t="shared" si="16"/>
        <v>5.7085696000000326</v>
      </c>
      <c r="E540" s="270">
        <f t="shared" si="17"/>
        <v>7.2720631847134169E-3</v>
      </c>
    </row>
    <row r="541" spans="1:5" x14ac:dyDescent="0.25">
      <c r="A541" s="267">
        <v>44166</v>
      </c>
      <c r="B541" s="268">
        <v>806</v>
      </c>
      <c r="C541" s="268">
        <v>855.66820389999998</v>
      </c>
      <c r="D541" s="269">
        <f t="shared" si="16"/>
        <v>-49.66820389999998</v>
      </c>
      <c r="E541" s="270">
        <f t="shared" si="17"/>
        <v>6.1623081761786574E-2</v>
      </c>
    </row>
    <row r="542" spans="1:5" x14ac:dyDescent="0.25">
      <c r="A542" s="267">
        <v>44167</v>
      </c>
      <c r="B542" s="268">
        <v>1143</v>
      </c>
      <c r="C542" s="268">
        <v>953.86972330000003</v>
      </c>
      <c r="D542" s="269">
        <f t="shared" si="16"/>
        <v>189.13027669999997</v>
      </c>
      <c r="E542" s="270">
        <f t="shared" si="17"/>
        <v>0.16546830857392822</v>
      </c>
    </row>
    <row r="543" spans="1:5" x14ac:dyDescent="0.25">
      <c r="A543" s="267">
        <v>44168</v>
      </c>
      <c r="B543" s="268">
        <v>1562</v>
      </c>
      <c r="C543" s="268">
        <v>1082.2818408999999</v>
      </c>
      <c r="D543" s="269">
        <f t="shared" si="16"/>
        <v>479.71815910000009</v>
      </c>
      <c r="E543" s="270">
        <f t="shared" si="17"/>
        <v>0.30711789955185664</v>
      </c>
    </row>
    <row r="544" spans="1:5" x14ac:dyDescent="0.25">
      <c r="A544" s="267">
        <v>44169</v>
      </c>
      <c r="B544" s="268">
        <v>2140</v>
      </c>
      <c r="C544" s="268">
        <v>2527.7336399999999</v>
      </c>
      <c r="D544" s="269">
        <f t="shared" si="16"/>
        <v>-387.73363999999992</v>
      </c>
      <c r="E544" s="270">
        <f t="shared" si="17"/>
        <v>0.1811839439252336</v>
      </c>
    </row>
    <row r="545" spans="1:5" x14ac:dyDescent="0.25">
      <c r="A545" s="267">
        <v>44170</v>
      </c>
      <c r="B545" s="268">
        <v>2918</v>
      </c>
      <c r="C545" s="268">
        <v>2514.9516696999999</v>
      </c>
      <c r="D545" s="269">
        <f t="shared" si="16"/>
        <v>403.04833030000009</v>
      </c>
      <c r="E545" s="270">
        <f t="shared" si="17"/>
        <v>0.13812485616860867</v>
      </c>
    </row>
    <row r="546" spans="1:5" x14ac:dyDescent="0.25">
      <c r="A546" s="267">
        <v>44171</v>
      </c>
      <c r="B546" s="268">
        <v>2164</v>
      </c>
      <c r="C546" s="268">
        <v>2543.4990776</v>
      </c>
      <c r="D546" s="269">
        <f t="shared" si="16"/>
        <v>-379.49907759999996</v>
      </c>
      <c r="E546" s="270">
        <f t="shared" si="17"/>
        <v>0.17536925951940849</v>
      </c>
    </row>
    <row r="547" spans="1:5" x14ac:dyDescent="0.25">
      <c r="A547" s="267">
        <v>44172</v>
      </c>
      <c r="B547" s="268">
        <v>1372</v>
      </c>
      <c r="C547" s="268">
        <v>1304.6602419000001</v>
      </c>
      <c r="D547" s="269">
        <f t="shared" si="16"/>
        <v>67.339758099999926</v>
      </c>
      <c r="E547" s="270">
        <f t="shared" si="17"/>
        <v>4.9081456341107818E-2</v>
      </c>
    </row>
    <row r="548" spans="1:5" x14ac:dyDescent="0.25">
      <c r="A548" s="267">
        <v>44173</v>
      </c>
      <c r="B548" s="268">
        <v>1453</v>
      </c>
      <c r="C548" s="268">
        <v>1418.6054873999999</v>
      </c>
      <c r="D548" s="269">
        <f t="shared" si="16"/>
        <v>34.394512600000098</v>
      </c>
      <c r="E548" s="270">
        <f t="shared" si="17"/>
        <v>2.3671378251892704E-2</v>
      </c>
    </row>
    <row r="549" spans="1:5" x14ac:dyDescent="0.25">
      <c r="A549" s="267">
        <v>44174</v>
      </c>
      <c r="B549" s="268">
        <v>1599</v>
      </c>
      <c r="C549" s="268">
        <v>1421.157637</v>
      </c>
      <c r="D549" s="269">
        <f t="shared" si="16"/>
        <v>177.84236299999998</v>
      </c>
      <c r="E549" s="270">
        <f t="shared" si="17"/>
        <v>0.11122098999374608</v>
      </c>
    </row>
    <row r="550" spans="1:5" x14ac:dyDescent="0.25">
      <c r="A550" s="267">
        <v>44175</v>
      </c>
      <c r="B550" s="268">
        <v>1837</v>
      </c>
      <c r="C550" s="268">
        <v>1696.8687993999999</v>
      </c>
      <c r="D550" s="269">
        <f t="shared" si="16"/>
        <v>140.13120060000006</v>
      </c>
      <c r="E550" s="270">
        <f t="shared" si="17"/>
        <v>7.6282635057158446E-2</v>
      </c>
    </row>
    <row r="551" spans="1:5" x14ac:dyDescent="0.25">
      <c r="A551" s="267">
        <v>44176</v>
      </c>
      <c r="B551" s="268">
        <v>2992</v>
      </c>
      <c r="C551" s="268">
        <v>2946.8988343999999</v>
      </c>
      <c r="D551" s="269">
        <f t="shared" si="16"/>
        <v>45.101165600000058</v>
      </c>
      <c r="E551" s="270">
        <f t="shared" si="17"/>
        <v>1.5073918983957239E-2</v>
      </c>
    </row>
    <row r="552" spans="1:5" x14ac:dyDescent="0.25">
      <c r="A552" s="267">
        <v>44177</v>
      </c>
      <c r="B552" s="268">
        <v>3640</v>
      </c>
      <c r="C552" s="268">
        <v>3090.2678790999998</v>
      </c>
      <c r="D552" s="269">
        <f t="shared" si="16"/>
        <v>549.73212090000015</v>
      </c>
      <c r="E552" s="270">
        <f t="shared" si="17"/>
        <v>0.15102530793956048</v>
      </c>
    </row>
    <row r="553" spans="1:5" x14ac:dyDescent="0.25">
      <c r="A553" s="267">
        <v>44178</v>
      </c>
      <c r="B553" s="268">
        <v>2760</v>
      </c>
      <c r="C553" s="268">
        <v>2990.6483870000002</v>
      </c>
      <c r="D553" s="269">
        <f t="shared" si="16"/>
        <v>-230.64838700000018</v>
      </c>
      <c r="E553" s="270">
        <f t="shared" si="17"/>
        <v>8.3568256159420359E-2</v>
      </c>
    </row>
    <row r="554" spans="1:5" x14ac:dyDescent="0.25">
      <c r="A554" s="267">
        <v>44179</v>
      </c>
      <c r="B554" s="268">
        <v>1800</v>
      </c>
      <c r="C554" s="268">
        <v>1718.5979625</v>
      </c>
      <c r="D554" s="269">
        <f t="shared" si="16"/>
        <v>81.402037500000006</v>
      </c>
      <c r="E554" s="270">
        <f t="shared" si="17"/>
        <v>4.5223354166666667E-2</v>
      </c>
    </row>
    <row r="555" spans="1:5" x14ac:dyDescent="0.25">
      <c r="A555" s="267">
        <v>44180</v>
      </c>
      <c r="B555" s="268">
        <v>1817</v>
      </c>
      <c r="C555" s="268">
        <v>1634.3298448</v>
      </c>
      <c r="D555" s="269">
        <f t="shared" si="16"/>
        <v>182.67015519999995</v>
      </c>
      <c r="E555" s="270">
        <f t="shared" si="17"/>
        <v>0.10053393241607042</v>
      </c>
    </row>
    <row r="556" spans="1:5" x14ac:dyDescent="0.25">
      <c r="A556" s="267">
        <v>44181</v>
      </c>
      <c r="B556" s="268">
        <v>1438</v>
      </c>
      <c r="C556" s="268">
        <v>1605.5539443</v>
      </c>
      <c r="D556" s="269">
        <f t="shared" si="16"/>
        <v>-167.55394430000001</v>
      </c>
      <c r="E556" s="270">
        <f t="shared" si="17"/>
        <v>0.1165187373435327</v>
      </c>
    </row>
    <row r="557" spans="1:5" x14ac:dyDescent="0.25">
      <c r="A557" s="267">
        <v>44182</v>
      </c>
      <c r="B557" s="268">
        <v>1340</v>
      </c>
      <c r="C557" s="268">
        <v>1591.2165943</v>
      </c>
      <c r="D557" s="269">
        <f t="shared" si="16"/>
        <v>-251.2165943</v>
      </c>
      <c r="E557" s="270">
        <f t="shared" si="17"/>
        <v>0.18747507037313432</v>
      </c>
    </row>
    <row r="558" spans="1:5" x14ac:dyDescent="0.25">
      <c r="A558" s="267">
        <v>44183</v>
      </c>
      <c r="B558" s="268">
        <v>1746</v>
      </c>
      <c r="C558" s="268">
        <v>1574.4690310999999</v>
      </c>
      <c r="D558" s="269">
        <f t="shared" si="16"/>
        <v>171.53096890000006</v>
      </c>
      <c r="E558" s="270">
        <f t="shared" si="17"/>
        <v>9.8242250229095107E-2</v>
      </c>
    </row>
    <row r="559" spans="1:5" x14ac:dyDescent="0.25">
      <c r="A559" s="267">
        <v>44184</v>
      </c>
      <c r="B559" s="268">
        <v>1985</v>
      </c>
      <c r="C559" s="268">
        <v>1607.9097194999999</v>
      </c>
      <c r="D559" s="269">
        <f t="shared" si="16"/>
        <v>377.09028050000006</v>
      </c>
      <c r="E559" s="270">
        <f t="shared" si="17"/>
        <v>0.18996991460957183</v>
      </c>
    </row>
    <row r="560" spans="1:5" x14ac:dyDescent="0.25">
      <c r="A560" s="267">
        <v>44185</v>
      </c>
      <c r="B560" s="268">
        <v>1398</v>
      </c>
      <c r="C560" s="268">
        <v>1634.5667197</v>
      </c>
      <c r="D560" s="269">
        <f t="shared" si="16"/>
        <v>-236.56671970000002</v>
      </c>
      <c r="E560" s="270">
        <f t="shared" si="17"/>
        <v>0.16921796831187413</v>
      </c>
    </row>
    <row r="561" spans="1:5" x14ac:dyDescent="0.25">
      <c r="A561" s="267">
        <v>44186</v>
      </c>
      <c r="B561" s="268">
        <v>1220</v>
      </c>
      <c r="C561" s="268">
        <v>1497.5375274999999</v>
      </c>
      <c r="D561" s="269">
        <f t="shared" si="16"/>
        <v>-277.5375274999999</v>
      </c>
      <c r="E561" s="270">
        <f t="shared" si="17"/>
        <v>0.22748977663934417</v>
      </c>
    </row>
    <row r="562" spans="1:5" x14ac:dyDescent="0.25">
      <c r="A562" s="267">
        <v>44187</v>
      </c>
      <c r="B562" s="268">
        <v>1205</v>
      </c>
      <c r="C562" s="268">
        <v>1470.6510862</v>
      </c>
      <c r="D562" s="269">
        <f t="shared" si="16"/>
        <v>-265.65108620000001</v>
      </c>
      <c r="E562" s="270">
        <f t="shared" si="17"/>
        <v>0.2204573329460581</v>
      </c>
    </row>
    <row r="563" spans="1:5" x14ac:dyDescent="0.25">
      <c r="A563" s="267">
        <v>44188</v>
      </c>
      <c r="B563" s="268">
        <v>1299</v>
      </c>
      <c r="C563" s="268">
        <v>1434.1349577000001</v>
      </c>
      <c r="D563" s="269">
        <f t="shared" si="16"/>
        <v>-135.13495770000009</v>
      </c>
      <c r="E563" s="270">
        <f t="shared" si="17"/>
        <v>0.1040299905311779</v>
      </c>
    </row>
    <row r="564" spans="1:5" x14ac:dyDescent="0.25">
      <c r="A564" s="267">
        <v>44189</v>
      </c>
      <c r="B564" s="268">
        <v>1772</v>
      </c>
      <c r="C564" s="268">
        <v>1477.1077957</v>
      </c>
      <c r="D564" s="269">
        <f t="shared" si="16"/>
        <v>294.8922043</v>
      </c>
      <c r="E564" s="270">
        <f t="shared" si="17"/>
        <v>0.16641772251693002</v>
      </c>
    </row>
    <row r="565" spans="1:5" x14ac:dyDescent="0.25">
      <c r="A565" s="267">
        <v>44190</v>
      </c>
      <c r="B565" s="268">
        <v>3476</v>
      </c>
      <c r="C565" s="268">
        <v>3476.0004322999998</v>
      </c>
      <c r="D565" s="269">
        <f t="shared" si="16"/>
        <v>-4.3229999982941081E-4</v>
      </c>
      <c r="E565" s="270">
        <f t="shared" si="17"/>
        <v>1.2436708855851864E-7</v>
      </c>
    </row>
    <row r="566" spans="1:5" x14ac:dyDescent="0.25">
      <c r="A566" s="267">
        <v>44191</v>
      </c>
      <c r="B566" s="268">
        <v>1646</v>
      </c>
      <c r="C566" s="268">
        <v>1646.0001881000001</v>
      </c>
      <c r="D566" s="269">
        <f t="shared" si="16"/>
        <v>-1.8810000005942129E-4</v>
      </c>
      <c r="E566" s="270">
        <f t="shared" si="17"/>
        <v>1.1427703527303846E-7</v>
      </c>
    </row>
    <row r="567" spans="1:5" x14ac:dyDescent="0.25">
      <c r="A567" s="267">
        <v>44192</v>
      </c>
      <c r="B567" s="268">
        <v>1232</v>
      </c>
      <c r="C567" s="268">
        <v>1491.7303234000001</v>
      </c>
      <c r="D567" s="269">
        <f t="shared" si="16"/>
        <v>-259.73032340000009</v>
      </c>
      <c r="E567" s="270">
        <f t="shared" si="17"/>
        <v>0.21082006769480527</v>
      </c>
    </row>
    <row r="568" spans="1:5" x14ac:dyDescent="0.25">
      <c r="A568" s="267">
        <v>44193</v>
      </c>
      <c r="B568" s="268">
        <v>983</v>
      </c>
      <c r="C568" s="268">
        <v>1341.7739916</v>
      </c>
      <c r="D568" s="269">
        <f t="shared" si="16"/>
        <v>-358.77399160000004</v>
      </c>
      <c r="E568" s="270">
        <f t="shared" si="17"/>
        <v>0.36497862828077321</v>
      </c>
    </row>
    <row r="569" spans="1:5" x14ac:dyDescent="0.25">
      <c r="A569" s="267">
        <v>44194</v>
      </c>
      <c r="B569" s="268">
        <v>1048</v>
      </c>
      <c r="C569" s="268">
        <v>1283.1867424</v>
      </c>
      <c r="D569" s="269">
        <f t="shared" si="16"/>
        <v>-235.18674239999996</v>
      </c>
      <c r="E569" s="270">
        <f t="shared" si="17"/>
        <v>0.2244148305343511</v>
      </c>
    </row>
    <row r="570" spans="1:5" x14ac:dyDescent="0.25">
      <c r="A570" s="267">
        <v>44195</v>
      </c>
      <c r="B570" s="268">
        <v>1045</v>
      </c>
      <c r="C570" s="268">
        <v>1252.6503359999999</v>
      </c>
      <c r="D570" s="269">
        <f t="shared" si="16"/>
        <v>-207.65033599999992</v>
      </c>
      <c r="E570" s="270">
        <f t="shared" si="17"/>
        <v>0.19870845550239227</v>
      </c>
    </row>
    <row r="571" spans="1:5" x14ac:dyDescent="0.25">
      <c r="A571" s="267">
        <v>44196</v>
      </c>
      <c r="B571" s="268">
        <v>1948</v>
      </c>
      <c r="C571" s="268">
        <v>1957.7820951000001</v>
      </c>
      <c r="D571" s="269">
        <f t="shared" si="16"/>
        <v>-9.782095100000106</v>
      </c>
      <c r="E571" s="270">
        <f t="shared" si="17"/>
        <v>5.0216093942505678E-3</v>
      </c>
    </row>
    <row r="572" spans="1:5" x14ac:dyDescent="0.25">
      <c r="A572" s="267">
        <v>44197</v>
      </c>
      <c r="B572" s="268">
        <v>1936</v>
      </c>
      <c r="C572" s="268">
        <v>1926.2183368000001</v>
      </c>
      <c r="D572" s="269">
        <f t="shared" si="16"/>
        <v>9.7816631999999117</v>
      </c>
      <c r="E572" s="270">
        <f t="shared" si="17"/>
        <v>5.0525119834710286E-3</v>
      </c>
    </row>
    <row r="573" spans="1:5" x14ac:dyDescent="0.25">
      <c r="A573" s="267">
        <v>44198</v>
      </c>
      <c r="B573" s="268">
        <v>1015</v>
      </c>
      <c r="C573" s="268">
        <v>1230.1894877</v>
      </c>
      <c r="D573" s="269">
        <f t="shared" si="16"/>
        <v>-215.18948769999997</v>
      </c>
      <c r="E573" s="270">
        <f t="shared" si="17"/>
        <v>0.21200934748768471</v>
      </c>
    </row>
    <row r="574" spans="1:5" x14ac:dyDescent="0.25">
      <c r="A574" s="267">
        <v>44199</v>
      </c>
      <c r="B574" s="268">
        <v>1039</v>
      </c>
      <c r="C574" s="268">
        <v>1183.4101472</v>
      </c>
      <c r="D574" s="269">
        <f t="shared" si="16"/>
        <v>-144.41014719999998</v>
      </c>
      <c r="E574" s="270">
        <f t="shared" si="17"/>
        <v>0.13898955457170353</v>
      </c>
    </row>
    <row r="575" spans="1:5" x14ac:dyDescent="0.25">
      <c r="A575" s="267">
        <v>44200</v>
      </c>
      <c r="B575" s="268">
        <v>922</v>
      </c>
      <c r="C575" s="268">
        <v>1143.2125821</v>
      </c>
      <c r="D575" s="269">
        <f t="shared" si="16"/>
        <v>-221.21258209999996</v>
      </c>
      <c r="E575" s="270">
        <f t="shared" si="17"/>
        <v>0.23992687863340559</v>
      </c>
    </row>
    <row r="576" spans="1:5" x14ac:dyDescent="0.25">
      <c r="A576" s="267">
        <v>44201</v>
      </c>
      <c r="B576" s="268">
        <v>838</v>
      </c>
      <c r="C576" s="268">
        <v>1094.0340220999999</v>
      </c>
      <c r="D576" s="269">
        <f t="shared" si="16"/>
        <v>-256.0340220999999</v>
      </c>
      <c r="E576" s="270">
        <f t="shared" si="17"/>
        <v>0.3055298593078758</v>
      </c>
    </row>
    <row r="577" spans="1:5" x14ac:dyDescent="0.25">
      <c r="A577" s="267">
        <v>44202</v>
      </c>
      <c r="B577" s="268">
        <v>786</v>
      </c>
      <c r="C577" s="268">
        <v>1055.1623437999999</v>
      </c>
      <c r="D577" s="269">
        <f t="shared" si="16"/>
        <v>-269.16234379999992</v>
      </c>
      <c r="E577" s="270">
        <f t="shared" si="17"/>
        <v>0.34244573002544521</v>
      </c>
    </row>
    <row r="578" spans="1:5" x14ac:dyDescent="0.25">
      <c r="A578" s="267">
        <v>44203</v>
      </c>
      <c r="B578" s="268">
        <v>814</v>
      </c>
      <c r="C578" s="268">
        <v>1025.6739941000001</v>
      </c>
      <c r="D578" s="269">
        <f t="shared" si="16"/>
        <v>-211.67399410000007</v>
      </c>
      <c r="E578" s="270">
        <f t="shared" si="17"/>
        <v>0.26004176179361188</v>
      </c>
    </row>
    <row r="579" spans="1:5" x14ac:dyDescent="0.25">
      <c r="A579" s="267">
        <v>44204</v>
      </c>
      <c r="B579" s="268">
        <v>993</v>
      </c>
      <c r="C579" s="268">
        <v>1056.2829907</v>
      </c>
      <c r="D579" s="269">
        <f t="shared" ref="D579:D642" si="18">B579-C579</f>
        <v>-63.282990700000028</v>
      </c>
      <c r="E579" s="270">
        <f t="shared" ref="E579:E642" si="19">ABS((B579-C579)/B579)</f>
        <v>6.3729094360523694E-2</v>
      </c>
    </row>
    <row r="580" spans="1:5" x14ac:dyDescent="0.25">
      <c r="A580" s="267">
        <v>44205</v>
      </c>
      <c r="B580" s="268">
        <v>1152</v>
      </c>
      <c r="C580" s="268">
        <v>1041.2767237999999</v>
      </c>
      <c r="D580" s="269">
        <f t="shared" si="18"/>
        <v>110.7232762000001</v>
      </c>
      <c r="E580" s="270">
        <f t="shared" si="19"/>
        <v>9.6113955034722309E-2</v>
      </c>
    </row>
    <row r="581" spans="1:5" x14ac:dyDescent="0.25">
      <c r="A581" s="267">
        <v>44206</v>
      </c>
      <c r="B581" s="268">
        <v>972</v>
      </c>
      <c r="C581" s="268">
        <v>1003.2005926</v>
      </c>
      <c r="D581" s="269">
        <f t="shared" si="18"/>
        <v>-31.20059260000005</v>
      </c>
      <c r="E581" s="270">
        <f t="shared" si="19"/>
        <v>3.209937510288071E-2</v>
      </c>
    </row>
    <row r="582" spans="1:5" x14ac:dyDescent="0.25">
      <c r="A582" s="267">
        <v>44207</v>
      </c>
      <c r="B582" s="268">
        <v>727</v>
      </c>
      <c r="C582" s="268">
        <v>954.74580209999999</v>
      </c>
      <c r="D582" s="269">
        <f t="shared" si="18"/>
        <v>-227.74580209999999</v>
      </c>
      <c r="E582" s="270">
        <f t="shared" si="19"/>
        <v>0.31326795337001373</v>
      </c>
    </row>
    <row r="583" spans="1:5" x14ac:dyDescent="0.25">
      <c r="A583" s="267">
        <v>44208</v>
      </c>
      <c r="B583" s="268">
        <v>642</v>
      </c>
      <c r="C583" s="268">
        <v>957.34648700000002</v>
      </c>
      <c r="D583" s="269">
        <f t="shared" si="18"/>
        <v>-315.34648700000002</v>
      </c>
      <c r="E583" s="270">
        <f t="shared" si="19"/>
        <v>0.49119390498442372</v>
      </c>
    </row>
    <row r="584" spans="1:5" x14ac:dyDescent="0.25">
      <c r="A584" s="267">
        <v>44209</v>
      </c>
      <c r="B584" s="268">
        <v>711</v>
      </c>
      <c r="C584" s="268">
        <v>890.64341879999995</v>
      </c>
      <c r="D584" s="269">
        <f t="shared" si="18"/>
        <v>-179.64341879999995</v>
      </c>
      <c r="E584" s="270">
        <f t="shared" si="19"/>
        <v>0.25266303628691977</v>
      </c>
    </row>
    <row r="585" spans="1:5" x14ac:dyDescent="0.25">
      <c r="A585" s="267">
        <v>44210</v>
      </c>
      <c r="B585" s="268">
        <v>756</v>
      </c>
      <c r="C585" s="268">
        <v>927.85281199999997</v>
      </c>
      <c r="D585" s="269">
        <f t="shared" si="18"/>
        <v>-171.85281199999997</v>
      </c>
      <c r="E585" s="270">
        <f t="shared" si="19"/>
        <v>0.22731853439153435</v>
      </c>
    </row>
    <row r="586" spans="1:5" x14ac:dyDescent="0.25">
      <c r="A586" s="267">
        <v>44211</v>
      </c>
      <c r="B586" s="268">
        <v>847</v>
      </c>
      <c r="C586" s="268">
        <v>917.34131869999999</v>
      </c>
      <c r="D586" s="269">
        <f t="shared" si="18"/>
        <v>-70.341318699999988</v>
      </c>
      <c r="E586" s="270">
        <f t="shared" si="19"/>
        <v>8.3047601770956297E-2</v>
      </c>
    </row>
    <row r="587" spans="1:5" x14ac:dyDescent="0.25">
      <c r="A587" s="267">
        <v>44212</v>
      </c>
      <c r="B587" s="268">
        <v>901</v>
      </c>
      <c r="C587" s="268">
        <v>829.64360950000003</v>
      </c>
      <c r="D587" s="269">
        <f t="shared" si="18"/>
        <v>71.356390499999975</v>
      </c>
      <c r="E587" s="270">
        <f t="shared" si="19"/>
        <v>7.9196881798002189E-2</v>
      </c>
    </row>
    <row r="588" spans="1:5" x14ac:dyDescent="0.25">
      <c r="A588" s="267">
        <v>44213</v>
      </c>
      <c r="B588" s="268">
        <v>809</v>
      </c>
      <c r="C588" s="268">
        <v>857.77125739999997</v>
      </c>
      <c r="D588" s="269">
        <f t="shared" si="18"/>
        <v>-48.771257399999968</v>
      </c>
      <c r="E588" s="270">
        <f t="shared" si="19"/>
        <v>6.0285855871446192E-2</v>
      </c>
    </row>
    <row r="589" spans="1:5" x14ac:dyDescent="0.25">
      <c r="A589" s="267">
        <v>44214</v>
      </c>
      <c r="B589" s="268">
        <v>677</v>
      </c>
      <c r="C589" s="268">
        <v>779.65720039999997</v>
      </c>
      <c r="D589" s="269">
        <f t="shared" si="18"/>
        <v>-102.65720039999997</v>
      </c>
      <c r="E589" s="270">
        <f t="shared" si="19"/>
        <v>0.15163545110782861</v>
      </c>
    </row>
    <row r="590" spans="1:5" x14ac:dyDescent="0.25">
      <c r="A590" s="267">
        <v>44215</v>
      </c>
      <c r="B590" s="268">
        <v>610</v>
      </c>
      <c r="C590" s="268">
        <v>711.19284389999996</v>
      </c>
      <c r="D590" s="269">
        <f t="shared" si="18"/>
        <v>-101.19284389999996</v>
      </c>
      <c r="E590" s="270">
        <f t="shared" si="19"/>
        <v>0.1658899080327868</v>
      </c>
    </row>
    <row r="591" spans="1:5" x14ac:dyDescent="0.25">
      <c r="A591" s="267">
        <v>44216</v>
      </c>
      <c r="B591" s="268">
        <v>598</v>
      </c>
      <c r="C591" s="268">
        <v>648.34216130000004</v>
      </c>
      <c r="D591" s="269">
        <f t="shared" si="18"/>
        <v>-50.342161300000043</v>
      </c>
      <c r="E591" s="270">
        <f t="shared" si="19"/>
        <v>8.4184216220735852E-2</v>
      </c>
    </row>
    <row r="592" spans="1:5" x14ac:dyDescent="0.25">
      <c r="A592" s="267">
        <v>44217</v>
      </c>
      <c r="B592" s="268">
        <v>579</v>
      </c>
      <c r="C592" s="268">
        <v>668.98213669999996</v>
      </c>
      <c r="D592" s="269">
        <f t="shared" si="18"/>
        <v>-89.982136699999955</v>
      </c>
      <c r="E592" s="270">
        <f t="shared" si="19"/>
        <v>0.15540956252158886</v>
      </c>
    </row>
    <row r="593" spans="1:5" x14ac:dyDescent="0.25">
      <c r="A593" s="267">
        <v>44218</v>
      </c>
      <c r="B593" s="268">
        <v>764</v>
      </c>
      <c r="C593" s="268">
        <v>588.33851909999998</v>
      </c>
      <c r="D593" s="269">
        <f t="shared" si="18"/>
        <v>175.66148090000002</v>
      </c>
      <c r="E593" s="270">
        <f t="shared" si="19"/>
        <v>0.22992340431937175</v>
      </c>
    </row>
    <row r="594" spans="1:5" x14ac:dyDescent="0.25">
      <c r="A594" s="267">
        <v>44219</v>
      </c>
      <c r="B594" s="268">
        <v>902</v>
      </c>
      <c r="C594" s="268">
        <v>592.1419654</v>
      </c>
      <c r="D594" s="269">
        <f t="shared" si="18"/>
        <v>309.8580346</v>
      </c>
      <c r="E594" s="270">
        <f t="shared" si="19"/>
        <v>0.34352331995565411</v>
      </c>
    </row>
    <row r="595" spans="1:5" x14ac:dyDescent="0.25">
      <c r="A595" s="267">
        <v>44220</v>
      </c>
      <c r="B595" s="268">
        <v>906</v>
      </c>
      <c r="C595" s="268">
        <v>566.07264850000001</v>
      </c>
      <c r="D595" s="269">
        <f t="shared" si="18"/>
        <v>339.92735149999999</v>
      </c>
      <c r="E595" s="270">
        <f t="shared" si="19"/>
        <v>0.37519575220750551</v>
      </c>
    </row>
    <row r="596" spans="1:5" x14ac:dyDescent="0.25">
      <c r="A596" s="267">
        <v>44221</v>
      </c>
      <c r="B596" s="268">
        <v>716</v>
      </c>
      <c r="C596" s="268">
        <v>587.02676719999999</v>
      </c>
      <c r="D596" s="269">
        <f t="shared" si="18"/>
        <v>128.97323280000001</v>
      </c>
      <c r="E596" s="270">
        <f t="shared" si="19"/>
        <v>0.18013021340782123</v>
      </c>
    </row>
    <row r="597" spans="1:5" x14ac:dyDescent="0.25">
      <c r="A597" s="267">
        <v>44222</v>
      </c>
      <c r="B597" s="268">
        <v>633</v>
      </c>
      <c r="C597" s="268">
        <v>562.62907089999999</v>
      </c>
      <c r="D597" s="269">
        <f t="shared" si="18"/>
        <v>70.370929100000012</v>
      </c>
      <c r="E597" s="270">
        <f t="shared" si="19"/>
        <v>0.11117050410742498</v>
      </c>
    </row>
    <row r="598" spans="1:5" x14ac:dyDescent="0.25">
      <c r="A598" s="267">
        <v>44223</v>
      </c>
      <c r="B598" s="268">
        <v>632</v>
      </c>
      <c r="C598" s="268">
        <v>578.97678499999995</v>
      </c>
      <c r="D598" s="269">
        <f t="shared" si="18"/>
        <v>53.02321500000005</v>
      </c>
      <c r="E598" s="270">
        <f t="shared" si="19"/>
        <v>8.3897492088607681E-2</v>
      </c>
    </row>
    <row r="599" spans="1:5" x14ac:dyDescent="0.25">
      <c r="A599" s="267">
        <v>44224</v>
      </c>
      <c r="B599" s="268">
        <v>688</v>
      </c>
      <c r="C599" s="268">
        <v>754.57787680000001</v>
      </c>
      <c r="D599" s="269">
        <f t="shared" si="18"/>
        <v>-66.577876800000013</v>
      </c>
      <c r="E599" s="270">
        <f t="shared" si="19"/>
        <v>9.6770169767441877E-2</v>
      </c>
    </row>
    <row r="600" spans="1:5" x14ac:dyDescent="0.25">
      <c r="A600" s="267">
        <v>44225</v>
      </c>
      <c r="B600" s="268">
        <v>888</v>
      </c>
      <c r="C600" s="268">
        <v>611.50605580000001</v>
      </c>
      <c r="D600" s="269">
        <f t="shared" si="18"/>
        <v>276.49394419999999</v>
      </c>
      <c r="E600" s="270">
        <f t="shared" si="19"/>
        <v>0.31136705427927924</v>
      </c>
    </row>
    <row r="601" spans="1:5" x14ac:dyDescent="0.25">
      <c r="A601" s="267">
        <v>44226</v>
      </c>
      <c r="B601" s="268">
        <v>1128</v>
      </c>
      <c r="C601" s="268">
        <v>659.17026650000003</v>
      </c>
      <c r="D601" s="269">
        <f t="shared" si="18"/>
        <v>468.82973349999997</v>
      </c>
      <c r="E601" s="270">
        <f t="shared" si="19"/>
        <v>0.4156291963652482</v>
      </c>
    </row>
    <row r="602" spans="1:5" x14ac:dyDescent="0.25">
      <c r="A602" s="267">
        <v>44227</v>
      </c>
      <c r="B602" s="268">
        <v>865</v>
      </c>
      <c r="C602" s="268">
        <v>655.89039909999997</v>
      </c>
      <c r="D602" s="269">
        <f t="shared" si="18"/>
        <v>209.10960090000003</v>
      </c>
      <c r="E602" s="270">
        <f t="shared" si="19"/>
        <v>0.24174520335260119</v>
      </c>
    </row>
    <row r="603" spans="1:5" x14ac:dyDescent="0.25">
      <c r="A603" s="267">
        <v>44228</v>
      </c>
      <c r="B603" s="268">
        <v>687</v>
      </c>
      <c r="C603" s="268">
        <v>617.45994150000001</v>
      </c>
      <c r="D603" s="269">
        <f t="shared" si="18"/>
        <v>69.540058499999986</v>
      </c>
      <c r="E603" s="270">
        <f t="shared" si="19"/>
        <v>0.1012227925764192</v>
      </c>
    </row>
    <row r="604" spans="1:5" x14ac:dyDescent="0.25">
      <c r="A604" s="267">
        <v>44229</v>
      </c>
      <c r="B604" s="268">
        <v>686</v>
      </c>
      <c r="C604" s="268">
        <v>719.26421270000003</v>
      </c>
      <c r="D604" s="269">
        <f t="shared" si="18"/>
        <v>-33.26421270000003</v>
      </c>
      <c r="E604" s="270">
        <f t="shared" si="19"/>
        <v>4.8490105976676426E-2</v>
      </c>
    </row>
    <row r="605" spans="1:5" x14ac:dyDescent="0.25">
      <c r="A605" s="267">
        <v>44230</v>
      </c>
      <c r="B605" s="268">
        <v>810</v>
      </c>
      <c r="C605" s="268">
        <v>745.48298390000002</v>
      </c>
      <c r="D605" s="269">
        <f t="shared" si="18"/>
        <v>64.517016099999978</v>
      </c>
      <c r="E605" s="270">
        <f t="shared" si="19"/>
        <v>7.9650637160493795E-2</v>
      </c>
    </row>
    <row r="606" spans="1:5" x14ac:dyDescent="0.25">
      <c r="A606" s="267">
        <v>44231</v>
      </c>
      <c r="B606" s="268">
        <v>921</v>
      </c>
      <c r="C606" s="268">
        <v>830.98336979999999</v>
      </c>
      <c r="D606" s="269">
        <f t="shared" si="18"/>
        <v>90.016630200000009</v>
      </c>
      <c r="E606" s="270">
        <f t="shared" si="19"/>
        <v>9.7737926384364834E-2</v>
      </c>
    </row>
    <row r="607" spans="1:5" x14ac:dyDescent="0.25">
      <c r="A607" s="267">
        <v>44232</v>
      </c>
      <c r="B607" s="268">
        <v>1057</v>
      </c>
      <c r="C607" s="268">
        <v>883.81415519999996</v>
      </c>
      <c r="D607" s="269">
        <f t="shared" si="18"/>
        <v>173.18584480000004</v>
      </c>
      <c r="E607" s="270">
        <f t="shared" si="19"/>
        <v>0.16384658921475878</v>
      </c>
    </row>
    <row r="608" spans="1:5" x14ac:dyDescent="0.25">
      <c r="A608" s="267">
        <v>44233</v>
      </c>
      <c r="B608" s="268">
        <v>1421</v>
      </c>
      <c r="C608" s="268">
        <v>925.26780099999996</v>
      </c>
      <c r="D608" s="269">
        <f t="shared" si="18"/>
        <v>495.73219900000004</v>
      </c>
      <c r="E608" s="270">
        <f t="shared" si="19"/>
        <v>0.34886150527797327</v>
      </c>
    </row>
    <row r="609" spans="1:5" x14ac:dyDescent="0.25">
      <c r="A609" s="267">
        <v>44234</v>
      </c>
      <c r="B609" s="268">
        <v>1256</v>
      </c>
      <c r="C609" s="268">
        <v>961.69198700000004</v>
      </c>
      <c r="D609" s="269">
        <f t="shared" si="18"/>
        <v>294.30801299999996</v>
      </c>
      <c r="E609" s="270">
        <f t="shared" si="19"/>
        <v>0.23432166640127386</v>
      </c>
    </row>
    <row r="610" spans="1:5" x14ac:dyDescent="0.25">
      <c r="A610" s="267">
        <v>44235</v>
      </c>
      <c r="B610" s="268">
        <v>2017</v>
      </c>
      <c r="C610" s="268">
        <v>970.76165719999995</v>
      </c>
      <c r="D610" s="269">
        <f t="shared" si="18"/>
        <v>1046.2383428000001</v>
      </c>
      <c r="E610" s="270">
        <f t="shared" si="19"/>
        <v>0.51871013525037191</v>
      </c>
    </row>
    <row r="611" spans="1:5" x14ac:dyDescent="0.25">
      <c r="A611" s="267">
        <v>44236</v>
      </c>
      <c r="B611" s="268">
        <v>1149</v>
      </c>
      <c r="C611" s="268">
        <v>948.85881040000004</v>
      </c>
      <c r="D611" s="269">
        <f t="shared" si="18"/>
        <v>200.14118959999996</v>
      </c>
      <c r="E611" s="270">
        <f t="shared" si="19"/>
        <v>0.17418728424717142</v>
      </c>
    </row>
    <row r="612" spans="1:5" x14ac:dyDescent="0.25">
      <c r="A612" s="267">
        <v>44237</v>
      </c>
      <c r="B612" s="268">
        <v>1150</v>
      </c>
      <c r="C612" s="268">
        <v>931.74910120000004</v>
      </c>
      <c r="D612" s="269">
        <f t="shared" si="18"/>
        <v>218.25089879999996</v>
      </c>
      <c r="E612" s="270">
        <f t="shared" si="19"/>
        <v>0.18978339026086952</v>
      </c>
    </row>
    <row r="613" spans="1:5" x14ac:dyDescent="0.25">
      <c r="A613" s="267">
        <v>44238</v>
      </c>
      <c r="B613" s="268">
        <v>1016</v>
      </c>
      <c r="C613" s="268">
        <v>1110.9113474000001</v>
      </c>
      <c r="D613" s="269">
        <f t="shared" si="18"/>
        <v>-94.911347400000068</v>
      </c>
      <c r="E613" s="270">
        <f t="shared" si="19"/>
        <v>9.3416680511811095E-2</v>
      </c>
    </row>
    <row r="614" spans="1:5" x14ac:dyDescent="0.25">
      <c r="A614" s="267">
        <v>44239</v>
      </c>
      <c r="B614" s="268">
        <v>1300</v>
      </c>
      <c r="C614" s="268">
        <v>969.4728278</v>
      </c>
      <c r="D614" s="269">
        <f t="shared" si="18"/>
        <v>330.5271722</v>
      </c>
      <c r="E614" s="270">
        <f t="shared" si="19"/>
        <v>0.25425167092307693</v>
      </c>
    </row>
    <row r="615" spans="1:5" x14ac:dyDescent="0.25">
      <c r="A615" s="267">
        <v>44240</v>
      </c>
      <c r="B615" s="268">
        <v>1586</v>
      </c>
      <c r="C615" s="268">
        <v>1043.7155740000001</v>
      </c>
      <c r="D615" s="269">
        <f t="shared" si="18"/>
        <v>542.28442599999994</v>
      </c>
      <c r="E615" s="270">
        <f t="shared" si="19"/>
        <v>0.34191956242118532</v>
      </c>
    </row>
    <row r="616" spans="1:5" x14ac:dyDescent="0.25">
      <c r="A616" s="267">
        <v>44241</v>
      </c>
      <c r="B616" s="268">
        <v>1374</v>
      </c>
      <c r="C616" s="268">
        <v>966.27385600000002</v>
      </c>
      <c r="D616" s="269">
        <f t="shared" si="18"/>
        <v>407.72614399999998</v>
      </c>
      <c r="E616" s="270">
        <f t="shared" si="19"/>
        <v>0.29674391848617176</v>
      </c>
    </row>
    <row r="617" spans="1:5" x14ac:dyDescent="0.25">
      <c r="A617" s="267">
        <v>44242</v>
      </c>
      <c r="B617" s="268">
        <v>1080</v>
      </c>
      <c r="C617" s="268">
        <v>980.12217750000002</v>
      </c>
      <c r="D617" s="269">
        <f t="shared" si="18"/>
        <v>99.877822499999979</v>
      </c>
      <c r="E617" s="270">
        <f t="shared" si="19"/>
        <v>9.2479465277777756E-2</v>
      </c>
    </row>
    <row r="618" spans="1:5" x14ac:dyDescent="0.25">
      <c r="A618" s="267">
        <v>44243</v>
      </c>
      <c r="B618" s="268">
        <v>1020</v>
      </c>
      <c r="C618" s="268">
        <v>961.43291390000002</v>
      </c>
      <c r="D618" s="269">
        <f t="shared" si="18"/>
        <v>58.567086099999983</v>
      </c>
      <c r="E618" s="270">
        <f t="shared" si="19"/>
        <v>5.7418711862745081E-2</v>
      </c>
    </row>
    <row r="619" spans="1:5" x14ac:dyDescent="0.25">
      <c r="A619" s="267">
        <v>44244</v>
      </c>
      <c r="B619" s="268">
        <v>1077</v>
      </c>
      <c r="C619" s="268">
        <v>970.48436719999995</v>
      </c>
      <c r="D619" s="269">
        <f t="shared" si="18"/>
        <v>106.51563280000005</v>
      </c>
      <c r="E619" s="270">
        <f t="shared" si="19"/>
        <v>9.8900309006499584E-2</v>
      </c>
    </row>
    <row r="620" spans="1:5" x14ac:dyDescent="0.25">
      <c r="A620" s="267">
        <v>44245</v>
      </c>
      <c r="B620" s="268">
        <v>1004</v>
      </c>
      <c r="C620" s="268">
        <v>1160.5297106999999</v>
      </c>
      <c r="D620" s="269">
        <f t="shared" si="18"/>
        <v>-156.5297106999999</v>
      </c>
      <c r="E620" s="270">
        <f t="shared" si="19"/>
        <v>0.15590608635458156</v>
      </c>
    </row>
    <row r="621" spans="1:5" x14ac:dyDescent="0.25">
      <c r="A621" s="267">
        <v>44246</v>
      </c>
      <c r="B621" s="268">
        <v>1245</v>
      </c>
      <c r="C621" s="268">
        <v>1021.4641789999999</v>
      </c>
      <c r="D621" s="269">
        <f t="shared" si="18"/>
        <v>223.53582100000006</v>
      </c>
      <c r="E621" s="270">
        <f t="shared" si="19"/>
        <v>0.17954684417670688</v>
      </c>
    </row>
    <row r="622" spans="1:5" x14ac:dyDescent="0.25">
      <c r="A622" s="267">
        <v>44247</v>
      </c>
      <c r="B622" s="268">
        <v>1521</v>
      </c>
      <c r="C622" s="268">
        <v>1099.3377370999999</v>
      </c>
      <c r="D622" s="269">
        <f t="shared" si="18"/>
        <v>421.66226290000009</v>
      </c>
      <c r="E622" s="270">
        <f t="shared" si="19"/>
        <v>0.27722699730440503</v>
      </c>
    </row>
    <row r="623" spans="1:5" x14ac:dyDescent="0.25">
      <c r="A623" s="267">
        <v>44248</v>
      </c>
      <c r="B623" s="268">
        <v>1142</v>
      </c>
      <c r="C623" s="268">
        <v>1018.6145888</v>
      </c>
      <c r="D623" s="269">
        <f t="shared" si="18"/>
        <v>123.38541120000002</v>
      </c>
      <c r="E623" s="270">
        <f t="shared" si="19"/>
        <v>0.10804326725043785</v>
      </c>
    </row>
    <row r="624" spans="1:5" x14ac:dyDescent="0.25">
      <c r="A624" s="267">
        <v>44249</v>
      </c>
      <c r="B624" s="268">
        <v>970</v>
      </c>
      <c r="C624" s="268">
        <v>995.99761980000005</v>
      </c>
      <c r="D624" s="269">
        <f t="shared" si="18"/>
        <v>-25.997619800000052</v>
      </c>
      <c r="E624" s="270">
        <f t="shared" si="19"/>
        <v>2.6801669896907271E-2</v>
      </c>
    </row>
    <row r="625" spans="1:5" x14ac:dyDescent="0.25">
      <c r="A625" s="267">
        <v>44250</v>
      </c>
      <c r="B625" s="268">
        <v>936</v>
      </c>
      <c r="C625" s="268">
        <v>876.50942669999995</v>
      </c>
      <c r="D625" s="269">
        <f t="shared" si="18"/>
        <v>59.490573300000051</v>
      </c>
      <c r="E625" s="270">
        <f t="shared" si="19"/>
        <v>6.3558304807692367E-2</v>
      </c>
    </row>
    <row r="626" spans="1:5" x14ac:dyDescent="0.25">
      <c r="A626" s="267">
        <v>44251</v>
      </c>
      <c r="B626" s="268">
        <v>925</v>
      </c>
      <c r="C626" s="268">
        <v>806.5567906</v>
      </c>
      <c r="D626" s="269">
        <f t="shared" si="18"/>
        <v>118.4432094</v>
      </c>
      <c r="E626" s="270">
        <f t="shared" si="19"/>
        <v>0.12804671286486485</v>
      </c>
    </row>
    <row r="627" spans="1:5" x14ac:dyDescent="0.25">
      <c r="A627" s="267">
        <v>44252</v>
      </c>
      <c r="B627" s="268">
        <v>873</v>
      </c>
      <c r="C627" s="268">
        <v>940.02583760000005</v>
      </c>
      <c r="D627" s="269">
        <f t="shared" si="18"/>
        <v>-67.025837600000045</v>
      </c>
      <c r="E627" s="270">
        <f t="shared" si="19"/>
        <v>7.677644627720509E-2</v>
      </c>
    </row>
    <row r="628" spans="1:5" x14ac:dyDescent="0.25">
      <c r="A628" s="267">
        <v>44253</v>
      </c>
      <c r="B628" s="268">
        <v>1302</v>
      </c>
      <c r="C628" s="268">
        <v>781.43919440000002</v>
      </c>
      <c r="D628" s="269">
        <f t="shared" si="18"/>
        <v>520.56080559999998</v>
      </c>
      <c r="E628" s="270">
        <f t="shared" si="19"/>
        <v>0.39981628694316435</v>
      </c>
    </row>
    <row r="629" spans="1:5" x14ac:dyDescent="0.25">
      <c r="A629" s="267">
        <v>44254</v>
      </c>
      <c r="B629" s="268">
        <v>1545</v>
      </c>
      <c r="C629" s="268">
        <v>819.40918199999999</v>
      </c>
      <c r="D629" s="269">
        <f t="shared" si="18"/>
        <v>725.59081800000001</v>
      </c>
      <c r="E629" s="270">
        <f t="shared" si="19"/>
        <v>0.46963806990291262</v>
      </c>
    </row>
    <row r="630" spans="1:5" x14ac:dyDescent="0.25">
      <c r="A630" s="267">
        <v>44255</v>
      </c>
      <c r="B630" s="268">
        <v>1226</v>
      </c>
      <c r="C630" s="268">
        <v>717.46270619999996</v>
      </c>
      <c r="D630" s="269">
        <f t="shared" si="18"/>
        <v>508.53729380000004</v>
      </c>
      <c r="E630" s="270">
        <f t="shared" si="19"/>
        <v>0.41479387748776514</v>
      </c>
    </row>
    <row r="631" spans="1:5" x14ac:dyDescent="0.25">
      <c r="A631" s="267">
        <v>44256</v>
      </c>
      <c r="B631" s="268">
        <v>1054</v>
      </c>
      <c r="C631" s="268">
        <v>710.79546159999995</v>
      </c>
      <c r="D631" s="269">
        <f t="shared" si="18"/>
        <v>343.20453840000005</v>
      </c>
      <c r="E631" s="270">
        <f t="shared" si="19"/>
        <v>0.32562100417457313</v>
      </c>
    </row>
    <row r="632" spans="1:5" x14ac:dyDescent="0.25">
      <c r="A632" s="267">
        <v>44257</v>
      </c>
      <c r="B632" s="268">
        <v>926</v>
      </c>
      <c r="C632" s="268">
        <v>723.1026865</v>
      </c>
      <c r="D632" s="269">
        <f t="shared" si="18"/>
        <v>202.8973135</v>
      </c>
      <c r="E632" s="270">
        <f t="shared" si="19"/>
        <v>0.21911156965442763</v>
      </c>
    </row>
    <row r="633" spans="1:5" x14ac:dyDescent="0.25">
      <c r="A633" s="267">
        <v>44258</v>
      </c>
      <c r="B633" s="268">
        <v>1129</v>
      </c>
      <c r="C633" s="268">
        <v>860.92185949999998</v>
      </c>
      <c r="D633" s="269">
        <f t="shared" si="18"/>
        <v>268.07814050000002</v>
      </c>
      <c r="E633" s="270">
        <f t="shared" si="19"/>
        <v>0.23744742294065546</v>
      </c>
    </row>
    <row r="634" spans="1:5" x14ac:dyDescent="0.25">
      <c r="A634" s="267">
        <v>44259</v>
      </c>
      <c r="B634" s="268">
        <v>1027</v>
      </c>
      <c r="C634" s="268">
        <v>1164.5354625</v>
      </c>
      <c r="D634" s="269">
        <f t="shared" si="18"/>
        <v>-137.53546249999999</v>
      </c>
      <c r="E634" s="270">
        <f t="shared" si="19"/>
        <v>0.13391963242453747</v>
      </c>
    </row>
    <row r="635" spans="1:5" x14ac:dyDescent="0.25">
      <c r="A635" s="267">
        <v>44260</v>
      </c>
      <c r="B635" s="268">
        <v>1520</v>
      </c>
      <c r="C635" s="268">
        <v>984.15415589999998</v>
      </c>
      <c r="D635" s="269">
        <f t="shared" si="18"/>
        <v>535.84584410000002</v>
      </c>
      <c r="E635" s="270">
        <f t="shared" si="19"/>
        <v>0.35253016059210529</v>
      </c>
    </row>
    <row r="636" spans="1:5" x14ac:dyDescent="0.25">
      <c r="A636" s="267">
        <v>44261</v>
      </c>
      <c r="B636" s="268">
        <v>1634</v>
      </c>
      <c r="C636" s="268">
        <v>1068.8369883</v>
      </c>
      <c r="D636" s="269">
        <f t="shared" si="18"/>
        <v>565.16301169999997</v>
      </c>
      <c r="E636" s="270">
        <f t="shared" si="19"/>
        <v>0.34587699614443085</v>
      </c>
    </row>
    <row r="637" spans="1:5" x14ac:dyDescent="0.25">
      <c r="A637" s="267">
        <v>44262</v>
      </c>
      <c r="B637" s="268">
        <v>1290</v>
      </c>
      <c r="C637" s="268">
        <v>982.3490931</v>
      </c>
      <c r="D637" s="269">
        <f t="shared" si="18"/>
        <v>307.6509069</v>
      </c>
      <c r="E637" s="270">
        <f t="shared" si="19"/>
        <v>0.23848907511627906</v>
      </c>
    </row>
    <row r="638" spans="1:5" x14ac:dyDescent="0.25">
      <c r="A638" s="267">
        <v>44263</v>
      </c>
      <c r="B638" s="268">
        <v>985</v>
      </c>
      <c r="C638" s="268">
        <v>968.64161309999997</v>
      </c>
      <c r="D638" s="269">
        <f t="shared" si="18"/>
        <v>16.358386900000028</v>
      </c>
      <c r="E638" s="270">
        <f t="shared" si="19"/>
        <v>1.6607499390862972E-2</v>
      </c>
    </row>
    <row r="639" spans="1:5" x14ac:dyDescent="0.25">
      <c r="A639" s="267">
        <v>44264</v>
      </c>
      <c r="B639" s="268">
        <v>1010</v>
      </c>
      <c r="C639" s="268">
        <v>964.67802389999997</v>
      </c>
      <c r="D639" s="269">
        <f t="shared" si="18"/>
        <v>45.321976100000029</v>
      </c>
      <c r="E639" s="270">
        <f t="shared" si="19"/>
        <v>4.4873243663366362E-2</v>
      </c>
    </row>
    <row r="640" spans="1:5" x14ac:dyDescent="0.25">
      <c r="A640" s="267">
        <v>44265</v>
      </c>
      <c r="B640" s="268">
        <v>1103</v>
      </c>
      <c r="C640" s="268">
        <v>985.48512449999998</v>
      </c>
      <c r="D640" s="269">
        <f t="shared" si="18"/>
        <v>117.51487550000002</v>
      </c>
      <c r="E640" s="270">
        <f t="shared" si="19"/>
        <v>0.10654113825929286</v>
      </c>
    </row>
    <row r="641" spans="1:5" x14ac:dyDescent="0.25">
      <c r="A641" s="267">
        <v>44266</v>
      </c>
      <c r="B641" s="268">
        <v>1004</v>
      </c>
      <c r="C641" s="268">
        <v>1203.9311674999999</v>
      </c>
      <c r="D641" s="269">
        <f t="shared" si="18"/>
        <v>-199.9311674999999</v>
      </c>
      <c r="E641" s="270">
        <f t="shared" si="19"/>
        <v>0.19913462898406364</v>
      </c>
    </row>
    <row r="642" spans="1:5" x14ac:dyDescent="0.25">
      <c r="A642" s="267">
        <v>44267</v>
      </c>
      <c r="B642" s="268">
        <v>1425</v>
      </c>
      <c r="C642" s="268">
        <v>1065.9891459</v>
      </c>
      <c r="D642" s="269">
        <f t="shared" si="18"/>
        <v>359.01085409999996</v>
      </c>
      <c r="E642" s="270">
        <f t="shared" si="19"/>
        <v>0.25193744147368419</v>
      </c>
    </row>
    <row r="643" spans="1:5" x14ac:dyDescent="0.25">
      <c r="A643" s="267">
        <v>44268</v>
      </c>
      <c r="B643" s="268">
        <v>1750</v>
      </c>
      <c r="C643" s="268">
        <v>1189.8442418</v>
      </c>
      <c r="D643" s="269">
        <f t="shared" ref="D643:D706" si="20">B643-C643</f>
        <v>560.15575820000004</v>
      </c>
      <c r="E643" s="270">
        <f t="shared" ref="E643:E706" si="21">ABS((B643-C643)/B643)</f>
        <v>0.32008900468571433</v>
      </c>
    </row>
    <row r="644" spans="1:5" x14ac:dyDescent="0.25">
      <c r="A644" s="267">
        <v>44269</v>
      </c>
      <c r="B644" s="268">
        <v>1472</v>
      </c>
      <c r="C644" s="268">
        <v>1049.7441498000001</v>
      </c>
      <c r="D644" s="269">
        <f t="shared" si="20"/>
        <v>422.25585019999994</v>
      </c>
      <c r="E644" s="270">
        <f t="shared" si="21"/>
        <v>0.28685859388586954</v>
      </c>
    </row>
    <row r="645" spans="1:5" x14ac:dyDescent="0.25">
      <c r="A645" s="267">
        <v>44270</v>
      </c>
      <c r="B645" s="268">
        <v>1054</v>
      </c>
      <c r="C645" s="268">
        <v>1026.5021204</v>
      </c>
      <c r="D645" s="269">
        <f t="shared" si="20"/>
        <v>27.497879600000033</v>
      </c>
      <c r="E645" s="270">
        <f t="shared" si="21"/>
        <v>2.6089069829222041E-2</v>
      </c>
    </row>
    <row r="646" spans="1:5" x14ac:dyDescent="0.25">
      <c r="A646" s="267">
        <v>44271</v>
      </c>
      <c r="B646" s="268">
        <v>1022</v>
      </c>
      <c r="C646" s="268">
        <v>1111.1729538</v>
      </c>
      <c r="D646" s="269">
        <f t="shared" si="20"/>
        <v>-89.172953799999959</v>
      </c>
      <c r="E646" s="270">
        <f t="shared" si="21"/>
        <v>8.7253379452054761E-2</v>
      </c>
    </row>
    <row r="647" spans="1:5" x14ac:dyDescent="0.25">
      <c r="A647" s="267">
        <v>44272</v>
      </c>
      <c r="B647" s="268">
        <v>1242</v>
      </c>
      <c r="C647" s="268">
        <v>1133.8348619000001</v>
      </c>
      <c r="D647" s="269">
        <f t="shared" si="20"/>
        <v>108.16513809999992</v>
      </c>
      <c r="E647" s="270">
        <f t="shared" si="21"/>
        <v>8.7089483172302681E-2</v>
      </c>
    </row>
    <row r="648" spans="1:5" x14ac:dyDescent="0.25">
      <c r="A648" s="267">
        <v>44273</v>
      </c>
      <c r="B648" s="268">
        <v>1171</v>
      </c>
      <c r="C648" s="268">
        <v>1260.9939770000001</v>
      </c>
      <c r="D648" s="269">
        <f t="shared" si="20"/>
        <v>-89.993977000000086</v>
      </c>
      <c r="E648" s="270">
        <f t="shared" si="21"/>
        <v>7.6852243381725097E-2</v>
      </c>
    </row>
    <row r="649" spans="1:5" x14ac:dyDescent="0.25">
      <c r="A649" s="267">
        <v>44274</v>
      </c>
      <c r="B649" s="268">
        <v>1631</v>
      </c>
      <c r="C649" s="268">
        <v>1192.6519350999999</v>
      </c>
      <c r="D649" s="269">
        <f t="shared" si="20"/>
        <v>438.34806490000005</v>
      </c>
      <c r="E649" s="270">
        <f t="shared" si="21"/>
        <v>0.26876030956468427</v>
      </c>
    </row>
    <row r="650" spans="1:5" x14ac:dyDescent="0.25">
      <c r="A650" s="267">
        <v>44275</v>
      </c>
      <c r="B650" s="268">
        <v>2005</v>
      </c>
      <c r="C650" s="268">
        <v>1281.4892527</v>
      </c>
      <c r="D650" s="269">
        <f t="shared" si="20"/>
        <v>723.51074730000005</v>
      </c>
      <c r="E650" s="270">
        <f t="shared" si="21"/>
        <v>0.36085324054862844</v>
      </c>
    </row>
    <row r="651" spans="1:5" x14ac:dyDescent="0.25">
      <c r="A651" s="267">
        <v>44276</v>
      </c>
      <c r="B651" s="268">
        <v>1622</v>
      </c>
      <c r="C651" s="268">
        <v>1197.2635101999999</v>
      </c>
      <c r="D651" s="269">
        <f t="shared" si="20"/>
        <v>424.73648980000007</v>
      </c>
      <c r="E651" s="270">
        <f t="shared" si="21"/>
        <v>0.26185973477188662</v>
      </c>
    </row>
    <row r="652" spans="1:5" x14ac:dyDescent="0.25">
      <c r="A652" s="267">
        <v>44277</v>
      </c>
      <c r="B652" s="268">
        <v>2051</v>
      </c>
      <c r="C652" s="268">
        <v>1374.0517219999999</v>
      </c>
      <c r="D652" s="269">
        <f t="shared" si="20"/>
        <v>676.94827800000007</v>
      </c>
      <c r="E652" s="270">
        <f t="shared" si="21"/>
        <v>0.33005766845441253</v>
      </c>
    </row>
    <row r="653" spans="1:5" x14ac:dyDescent="0.25">
      <c r="A653" s="267">
        <v>44278</v>
      </c>
      <c r="B653" s="268">
        <v>1238</v>
      </c>
      <c r="C653" s="268">
        <v>1311.9259946</v>
      </c>
      <c r="D653" s="269">
        <f t="shared" si="20"/>
        <v>-73.925994599999967</v>
      </c>
      <c r="E653" s="270">
        <f t="shared" si="21"/>
        <v>5.9714050565428084E-2</v>
      </c>
    </row>
    <row r="654" spans="1:5" x14ac:dyDescent="0.25">
      <c r="A654" s="267">
        <v>44279</v>
      </c>
      <c r="B654" s="268">
        <v>1174</v>
      </c>
      <c r="C654" s="268">
        <v>1241.2180443</v>
      </c>
      <c r="D654" s="269">
        <f t="shared" si="20"/>
        <v>-67.218044299999974</v>
      </c>
      <c r="E654" s="270">
        <f t="shared" si="21"/>
        <v>5.7255574361158412E-2</v>
      </c>
    </row>
    <row r="655" spans="1:5" x14ac:dyDescent="0.25">
      <c r="A655" s="267">
        <v>44280</v>
      </c>
      <c r="B655" s="268">
        <v>1274</v>
      </c>
      <c r="C655" s="268">
        <v>1409.2665804999999</v>
      </c>
      <c r="D655" s="269">
        <f t="shared" si="20"/>
        <v>-135.26658049999992</v>
      </c>
      <c r="E655" s="270">
        <f t="shared" si="21"/>
        <v>0.10617470996860276</v>
      </c>
    </row>
    <row r="656" spans="1:5" x14ac:dyDescent="0.25">
      <c r="A656" s="267">
        <v>44281</v>
      </c>
      <c r="B656" s="268">
        <v>1737</v>
      </c>
      <c r="C656" s="268">
        <v>1260.467048</v>
      </c>
      <c r="D656" s="269">
        <f t="shared" si="20"/>
        <v>476.53295200000002</v>
      </c>
      <c r="E656" s="270">
        <f t="shared" si="21"/>
        <v>0.27434251698330459</v>
      </c>
    </row>
    <row r="657" spans="1:5" x14ac:dyDescent="0.25">
      <c r="A657" s="267">
        <v>44282</v>
      </c>
      <c r="B657" s="268">
        <v>2131</v>
      </c>
      <c r="C657" s="268">
        <v>1369.1222243</v>
      </c>
      <c r="D657" s="269">
        <f t="shared" si="20"/>
        <v>761.87777570000003</v>
      </c>
      <c r="E657" s="270">
        <f t="shared" si="21"/>
        <v>0.35752124622243081</v>
      </c>
    </row>
    <row r="658" spans="1:5" x14ac:dyDescent="0.25">
      <c r="A658" s="267">
        <v>44283</v>
      </c>
      <c r="B658" s="268">
        <v>1719</v>
      </c>
      <c r="C658" s="268">
        <v>1229.1544897000001</v>
      </c>
      <c r="D658" s="269">
        <f t="shared" si="20"/>
        <v>489.84551029999989</v>
      </c>
      <c r="E658" s="270">
        <f t="shared" si="21"/>
        <v>0.28495957550901679</v>
      </c>
    </row>
    <row r="659" spans="1:5" x14ac:dyDescent="0.25">
      <c r="A659" s="267">
        <v>44284</v>
      </c>
      <c r="B659" s="268">
        <v>1322</v>
      </c>
      <c r="C659" s="268">
        <v>1208.1339726000001</v>
      </c>
      <c r="D659" s="269">
        <f t="shared" si="20"/>
        <v>113.86602739999989</v>
      </c>
      <c r="E659" s="270">
        <f t="shared" si="21"/>
        <v>8.6131639485627756E-2</v>
      </c>
    </row>
    <row r="660" spans="1:5" x14ac:dyDescent="0.25">
      <c r="A660" s="267">
        <v>44285</v>
      </c>
      <c r="B660" s="268">
        <v>1799</v>
      </c>
      <c r="C660" s="268">
        <v>1399.2475116999999</v>
      </c>
      <c r="D660" s="269">
        <f t="shared" si="20"/>
        <v>399.7524883000001</v>
      </c>
      <c r="E660" s="270">
        <f t="shared" si="21"/>
        <v>0.22220816470261262</v>
      </c>
    </row>
    <row r="661" spans="1:5" x14ac:dyDescent="0.25">
      <c r="A661" s="267">
        <v>44286</v>
      </c>
      <c r="B661" s="268">
        <v>2125</v>
      </c>
      <c r="C661" s="268">
        <v>1444.0777006000001</v>
      </c>
      <c r="D661" s="269">
        <f t="shared" si="20"/>
        <v>680.92229939999993</v>
      </c>
      <c r="E661" s="270">
        <f t="shared" si="21"/>
        <v>0.32043402324705877</v>
      </c>
    </row>
    <row r="662" spans="1:5" x14ac:dyDescent="0.25">
      <c r="A662" s="267">
        <v>44287</v>
      </c>
      <c r="B662" s="268">
        <v>2545</v>
      </c>
      <c r="C662" s="268">
        <v>1616.4618602999999</v>
      </c>
      <c r="D662" s="269">
        <f t="shared" si="20"/>
        <v>928.5381397000001</v>
      </c>
      <c r="E662" s="271">
        <f t="shared" si="21"/>
        <v>0.36484799202357565</v>
      </c>
    </row>
    <row r="663" spans="1:5" x14ac:dyDescent="0.25">
      <c r="A663" s="267">
        <v>44288</v>
      </c>
      <c r="B663" s="268">
        <v>2788</v>
      </c>
      <c r="C663" s="268">
        <v>2536.5971542000002</v>
      </c>
      <c r="D663" s="269">
        <f t="shared" si="20"/>
        <v>251.4028457999998</v>
      </c>
      <c r="E663" s="271">
        <f t="shared" si="21"/>
        <v>9.0173187159253876E-2</v>
      </c>
    </row>
    <row r="664" spans="1:5" x14ac:dyDescent="0.25">
      <c r="A664" s="267">
        <v>44289</v>
      </c>
      <c r="B664" s="268">
        <v>3096</v>
      </c>
      <c r="C664" s="268">
        <v>3088.8486816</v>
      </c>
      <c r="D664" s="269">
        <f t="shared" si="20"/>
        <v>7.1513184000000365</v>
      </c>
      <c r="E664" s="271">
        <f t="shared" si="21"/>
        <v>2.309857364341097E-3</v>
      </c>
    </row>
    <row r="665" spans="1:5" x14ac:dyDescent="0.25">
      <c r="A665" s="267">
        <v>44290</v>
      </c>
      <c r="B665" s="268">
        <v>3026</v>
      </c>
      <c r="C665" s="268">
        <v>3013.4509564</v>
      </c>
      <c r="D665" s="269">
        <f t="shared" si="20"/>
        <v>12.549043600000005</v>
      </c>
      <c r="E665" s="271">
        <f t="shared" si="21"/>
        <v>4.1470732319894262E-3</v>
      </c>
    </row>
    <row r="666" spans="1:5" x14ac:dyDescent="0.25">
      <c r="A666" s="267">
        <v>44291</v>
      </c>
      <c r="B666" s="268">
        <v>2827</v>
      </c>
      <c r="C666" s="268">
        <v>3107.9513281</v>
      </c>
      <c r="D666" s="269">
        <f t="shared" si="20"/>
        <v>-280.95132809999996</v>
      </c>
      <c r="E666" s="271">
        <f t="shared" si="21"/>
        <v>9.9381439016625384E-2</v>
      </c>
    </row>
    <row r="667" spans="1:5" x14ac:dyDescent="0.25">
      <c r="A667" s="267">
        <v>44292</v>
      </c>
      <c r="B667" s="268">
        <v>1881</v>
      </c>
      <c r="C667" s="268">
        <v>1406.0845876999999</v>
      </c>
      <c r="D667" s="269">
        <f t="shared" si="20"/>
        <v>474.91541230000007</v>
      </c>
      <c r="E667" s="271">
        <f t="shared" si="21"/>
        <v>0.25248028298777248</v>
      </c>
    </row>
    <row r="668" spans="1:5" x14ac:dyDescent="0.25">
      <c r="A668" s="267">
        <v>44293</v>
      </c>
      <c r="B668" s="268">
        <v>2008</v>
      </c>
      <c r="C668" s="268">
        <v>1368.4899842</v>
      </c>
      <c r="D668" s="269">
        <f t="shared" si="20"/>
        <v>639.51001580000002</v>
      </c>
      <c r="E668" s="271">
        <f t="shared" si="21"/>
        <v>0.31848108356573707</v>
      </c>
    </row>
    <row r="669" spans="1:5" x14ac:dyDescent="0.25">
      <c r="A669" s="267">
        <v>44294</v>
      </c>
      <c r="B669" s="268">
        <v>1807</v>
      </c>
      <c r="C669" s="268">
        <v>1532.6078995</v>
      </c>
      <c r="D669" s="269">
        <f t="shared" si="20"/>
        <v>274.39210049999997</v>
      </c>
      <c r="E669" s="271">
        <f t="shared" si="21"/>
        <v>0.15184952988378525</v>
      </c>
    </row>
    <row r="670" spans="1:5" x14ac:dyDescent="0.25">
      <c r="A670" s="267">
        <v>44295</v>
      </c>
      <c r="B670" s="268">
        <v>2467</v>
      </c>
      <c r="C670" s="268">
        <v>2524.4686293999998</v>
      </c>
      <c r="D670" s="269">
        <f t="shared" si="20"/>
        <v>-57.468629399999827</v>
      </c>
      <c r="E670" s="271">
        <f t="shared" si="21"/>
        <v>2.3294945034454732E-2</v>
      </c>
    </row>
    <row r="671" spans="1:5" x14ac:dyDescent="0.25">
      <c r="A671" s="267">
        <v>44296</v>
      </c>
      <c r="B671" s="268">
        <v>3123</v>
      </c>
      <c r="C671" s="268">
        <v>4010.0163066</v>
      </c>
      <c r="D671" s="269">
        <f t="shared" si="20"/>
        <v>-887.01630660000001</v>
      </c>
      <c r="E671" s="271">
        <f t="shared" si="21"/>
        <v>0.28402699538904902</v>
      </c>
    </row>
    <row r="672" spans="1:5" x14ac:dyDescent="0.25">
      <c r="A672" s="267">
        <v>44297</v>
      </c>
      <c r="B672" s="268">
        <v>2534</v>
      </c>
      <c r="C672" s="268">
        <v>2764.4217177999999</v>
      </c>
      <c r="D672" s="269">
        <f t="shared" si="20"/>
        <v>-230.4217177999999</v>
      </c>
      <c r="E672" s="271">
        <f t="shared" si="21"/>
        <v>9.0932011760063103E-2</v>
      </c>
    </row>
    <row r="673" spans="1:5" x14ac:dyDescent="0.25">
      <c r="A673" s="267">
        <v>44298</v>
      </c>
      <c r="B673" s="268">
        <v>2609</v>
      </c>
      <c r="C673" s="268">
        <v>1768.8572128000001</v>
      </c>
      <c r="D673" s="269">
        <f t="shared" si="20"/>
        <v>840.14278719999993</v>
      </c>
      <c r="E673" s="271">
        <f t="shared" si="21"/>
        <v>0.3220171664239172</v>
      </c>
    </row>
    <row r="674" spans="1:5" x14ac:dyDescent="0.25">
      <c r="A674" s="267">
        <v>44299</v>
      </c>
      <c r="B674" s="268">
        <v>2140</v>
      </c>
      <c r="C674" s="268">
        <v>1932.6552228999999</v>
      </c>
      <c r="D674" s="269">
        <f t="shared" si="20"/>
        <v>207.3447771000001</v>
      </c>
      <c r="E674" s="271">
        <f t="shared" si="21"/>
        <v>9.6890082757009388E-2</v>
      </c>
    </row>
    <row r="675" spans="1:5" x14ac:dyDescent="0.25">
      <c r="A675" s="267">
        <v>44300</v>
      </c>
      <c r="B675" s="268">
        <v>2079</v>
      </c>
      <c r="C675" s="268">
        <v>1965.4825596999999</v>
      </c>
      <c r="D675" s="269">
        <f t="shared" si="20"/>
        <v>113.51744030000009</v>
      </c>
      <c r="E675" s="271">
        <f t="shared" si="21"/>
        <v>5.4601943386243426E-2</v>
      </c>
    </row>
    <row r="676" spans="1:5" x14ac:dyDescent="0.25">
      <c r="A676" s="267">
        <v>44301</v>
      </c>
      <c r="B676" s="268">
        <v>2477</v>
      </c>
      <c r="C676" s="268">
        <v>2192.0467113999998</v>
      </c>
      <c r="D676" s="269">
        <f t="shared" si="20"/>
        <v>284.95328860000018</v>
      </c>
      <c r="E676" s="271">
        <f t="shared" si="21"/>
        <v>0.11503968050060565</v>
      </c>
    </row>
    <row r="677" spans="1:5" x14ac:dyDescent="0.25">
      <c r="A677" s="267">
        <v>44302</v>
      </c>
      <c r="B677" s="268">
        <v>3328</v>
      </c>
      <c r="C677" s="268">
        <v>3224.3408617999999</v>
      </c>
      <c r="D677" s="269">
        <f t="shared" si="20"/>
        <v>103.65913820000014</v>
      </c>
      <c r="E677" s="271">
        <f t="shared" si="21"/>
        <v>3.114757758413466E-2</v>
      </c>
    </row>
    <row r="678" spans="1:5" x14ac:dyDescent="0.25">
      <c r="A678" s="267">
        <v>44303</v>
      </c>
      <c r="B678" s="268">
        <v>4827</v>
      </c>
      <c r="C678" s="268">
        <v>4671.0504124999998</v>
      </c>
      <c r="D678" s="269">
        <f t="shared" si="20"/>
        <v>155.94958750000023</v>
      </c>
      <c r="E678" s="271">
        <f t="shared" si="21"/>
        <v>3.2307766210897086E-2</v>
      </c>
    </row>
    <row r="679" spans="1:5" x14ac:dyDescent="0.25">
      <c r="A679" s="267">
        <v>44304</v>
      </c>
      <c r="B679" s="268">
        <v>3208</v>
      </c>
      <c r="C679" s="268">
        <v>3318.3953431</v>
      </c>
      <c r="D679" s="269">
        <f t="shared" si="20"/>
        <v>-110.39534309999999</v>
      </c>
      <c r="E679" s="271">
        <f t="shared" si="21"/>
        <v>3.4412513435162093E-2</v>
      </c>
    </row>
    <row r="680" spans="1:5" x14ac:dyDescent="0.25">
      <c r="A680" s="267">
        <v>44305</v>
      </c>
      <c r="B680" s="268">
        <v>2030</v>
      </c>
      <c r="C680" s="268">
        <v>2186.9069758999999</v>
      </c>
      <c r="D680" s="269">
        <f t="shared" si="20"/>
        <v>-156.90697589999991</v>
      </c>
      <c r="E680" s="271">
        <f t="shared" si="21"/>
        <v>7.7294076798029507E-2</v>
      </c>
    </row>
    <row r="681" spans="1:5" x14ac:dyDescent="0.25">
      <c r="A681" s="267">
        <v>44306</v>
      </c>
      <c r="B681" s="268">
        <v>1966</v>
      </c>
      <c r="C681" s="268">
        <v>2551.8928568000001</v>
      </c>
      <c r="D681" s="269">
        <f t="shared" si="20"/>
        <v>-585.89285680000012</v>
      </c>
      <c r="E681" s="271">
        <f t="shared" si="21"/>
        <v>0.29801264333672439</v>
      </c>
    </row>
    <row r="682" spans="1:5" x14ac:dyDescent="0.25">
      <c r="A682" s="267">
        <v>44307</v>
      </c>
      <c r="B682" s="268">
        <v>1993</v>
      </c>
      <c r="C682" s="268">
        <v>2542.5453335000002</v>
      </c>
      <c r="D682" s="269">
        <f t="shared" si="20"/>
        <v>-549.5453335000002</v>
      </c>
      <c r="E682" s="271">
        <f t="shared" si="21"/>
        <v>0.27573774887104879</v>
      </c>
    </row>
    <row r="683" spans="1:5" x14ac:dyDescent="0.25">
      <c r="A683" s="267">
        <v>44308</v>
      </c>
      <c r="B683" s="268">
        <v>2138</v>
      </c>
      <c r="C683" s="268">
        <v>2489.1618809000001</v>
      </c>
      <c r="D683" s="269">
        <f t="shared" si="20"/>
        <v>-351.16188090000014</v>
      </c>
      <c r="E683" s="271">
        <f t="shared" si="21"/>
        <v>0.16424783952291869</v>
      </c>
    </row>
    <row r="684" spans="1:5" x14ac:dyDescent="0.25">
      <c r="A684" s="267">
        <v>44309</v>
      </c>
      <c r="B684" s="268">
        <v>3537</v>
      </c>
      <c r="C684" s="268">
        <v>3505.8957217000002</v>
      </c>
      <c r="D684" s="269">
        <f t="shared" si="20"/>
        <v>31.104278299999805</v>
      </c>
      <c r="E684" s="271">
        <f t="shared" si="21"/>
        <v>8.7939718122702314E-3</v>
      </c>
    </row>
    <row r="685" spans="1:5" x14ac:dyDescent="0.25">
      <c r="A685" s="267">
        <v>44310</v>
      </c>
      <c r="B685" s="268">
        <v>4943</v>
      </c>
      <c r="C685" s="268">
        <v>4980.0988485999997</v>
      </c>
      <c r="D685" s="269">
        <f t="shared" si="20"/>
        <v>-37.098848599999656</v>
      </c>
      <c r="E685" s="271">
        <f t="shared" si="21"/>
        <v>7.505330487558093E-3</v>
      </c>
    </row>
    <row r="686" spans="1:5" x14ac:dyDescent="0.25">
      <c r="A686" s="267">
        <v>44311</v>
      </c>
      <c r="B686" s="268">
        <v>3090</v>
      </c>
      <c r="C686" s="268">
        <v>3546.0815483000001</v>
      </c>
      <c r="D686" s="269">
        <f t="shared" si="20"/>
        <v>-456.08154830000012</v>
      </c>
      <c r="E686" s="271">
        <f t="shared" si="21"/>
        <v>0.14759920656957934</v>
      </c>
    </row>
    <row r="687" spans="1:5" x14ac:dyDescent="0.25">
      <c r="A687" s="267">
        <v>44312</v>
      </c>
      <c r="B687" s="268">
        <v>2099</v>
      </c>
      <c r="C687" s="268">
        <v>2270.9101154999998</v>
      </c>
      <c r="D687" s="269">
        <f t="shared" si="20"/>
        <v>-171.91011549999985</v>
      </c>
      <c r="E687" s="271">
        <f t="shared" si="21"/>
        <v>8.19009602191519E-2</v>
      </c>
    </row>
    <row r="688" spans="1:5" x14ac:dyDescent="0.25">
      <c r="A688" s="267">
        <v>44313</v>
      </c>
      <c r="B688" s="268">
        <v>1923</v>
      </c>
      <c r="C688" s="268">
        <v>2237.1138583000002</v>
      </c>
      <c r="D688" s="269">
        <f t="shared" si="20"/>
        <v>-314.11385830000017</v>
      </c>
      <c r="E688" s="271">
        <f t="shared" si="21"/>
        <v>0.16334574014560591</v>
      </c>
    </row>
    <row r="689" spans="1:5" x14ac:dyDescent="0.25">
      <c r="A689" s="267">
        <v>44314</v>
      </c>
      <c r="B689" s="268">
        <v>2062</v>
      </c>
      <c r="C689" s="268">
        <v>2154.6770544999999</v>
      </c>
      <c r="D689" s="269">
        <f t="shared" si="20"/>
        <v>-92.67705449999994</v>
      </c>
      <c r="E689" s="271">
        <f t="shared" si="21"/>
        <v>4.4945225266731302E-2</v>
      </c>
    </row>
    <row r="690" spans="1:5" x14ac:dyDescent="0.25">
      <c r="A690" s="267">
        <v>44315</v>
      </c>
      <c r="B690" s="268">
        <v>2113</v>
      </c>
      <c r="C690" s="268">
        <v>2260.4787378999999</v>
      </c>
      <c r="D690" s="269">
        <f t="shared" si="20"/>
        <v>-147.47873789999994</v>
      </c>
      <c r="E690" s="271">
        <f t="shared" si="21"/>
        <v>6.9795900567912891E-2</v>
      </c>
    </row>
    <row r="691" spans="1:5" x14ac:dyDescent="0.25">
      <c r="A691" s="267">
        <v>44316</v>
      </c>
      <c r="B691" s="268">
        <v>3581</v>
      </c>
      <c r="C691" s="268">
        <v>3156.9040248000001</v>
      </c>
      <c r="D691" s="269">
        <f t="shared" si="20"/>
        <v>424.09597519999988</v>
      </c>
      <c r="E691" s="271">
        <f t="shared" si="21"/>
        <v>0.11842948204412172</v>
      </c>
    </row>
    <row r="692" spans="1:5" x14ac:dyDescent="0.25">
      <c r="A692" s="267">
        <v>44317</v>
      </c>
      <c r="B692" s="268">
        <v>4911</v>
      </c>
      <c r="C692" s="268">
        <v>4580.9212564999998</v>
      </c>
      <c r="D692" s="269">
        <f t="shared" si="20"/>
        <v>330.0787435000002</v>
      </c>
      <c r="E692" s="271">
        <f t="shared" si="21"/>
        <v>6.7212124516391816E-2</v>
      </c>
    </row>
    <row r="693" spans="1:5" x14ac:dyDescent="0.25">
      <c r="A693" s="267">
        <v>44318</v>
      </c>
      <c r="B693" s="268">
        <v>4485</v>
      </c>
      <c r="C693" s="268">
        <v>3375.6283051</v>
      </c>
      <c r="D693" s="269">
        <f t="shared" si="20"/>
        <v>1109.3716949</v>
      </c>
      <c r="E693" s="271">
        <f t="shared" si="21"/>
        <v>0.24735154847268673</v>
      </c>
    </row>
    <row r="694" spans="1:5" x14ac:dyDescent="0.25">
      <c r="A694" s="267">
        <v>44319</v>
      </c>
      <c r="B694" s="268">
        <v>2937</v>
      </c>
      <c r="C694" s="268">
        <v>2739.2960867000002</v>
      </c>
      <c r="D694" s="269">
        <f t="shared" si="20"/>
        <v>197.70391329999984</v>
      </c>
      <c r="E694" s="271">
        <f t="shared" si="21"/>
        <v>6.7314917705141253E-2</v>
      </c>
    </row>
    <row r="695" spans="1:5" x14ac:dyDescent="0.25">
      <c r="A695" s="267">
        <v>44320</v>
      </c>
      <c r="B695" s="268">
        <v>2160</v>
      </c>
      <c r="C695" s="268">
        <v>2455.9628037000002</v>
      </c>
      <c r="D695" s="269">
        <f t="shared" si="20"/>
        <v>-295.96280370000022</v>
      </c>
      <c r="E695" s="271">
        <f t="shared" si="21"/>
        <v>0.13701981652777789</v>
      </c>
    </row>
    <row r="696" spans="1:5" x14ac:dyDescent="0.25">
      <c r="A696" s="267">
        <v>44321</v>
      </c>
      <c r="B696" s="268">
        <v>2225</v>
      </c>
      <c r="C696" s="268">
        <v>2368.8728163999999</v>
      </c>
      <c r="D696" s="269">
        <f t="shared" si="20"/>
        <v>-143.87281639999992</v>
      </c>
      <c r="E696" s="271">
        <f t="shared" si="21"/>
        <v>6.4661939955056147E-2</v>
      </c>
    </row>
    <row r="697" spans="1:5" x14ac:dyDescent="0.25">
      <c r="A697" s="267">
        <v>44322</v>
      </c>
      <c r="B697" s="268">
        <v>2099</v>
      </c>
      <c r="C697" s="268">
        <v>2559.1659690000001</v>
      </c>
      <c r="D697" s="269">
        <f t="shared" si="20"/>
        <v>-460.16596900000013</v>
      </c>
      <c r="E697" s="271">
        <f t="shared" si="21"/>
        <v>0.21923104764173423</v>
      </c>
    </row>
    <row r="698" spans="1:5" x14ac:dyDescent="0.25">
      <c r="A698" s="267">
        <v>44323</v>
      </c>
      <c r="B698" s="268">
        <v>3241</v>
      </c>
      <c r="C698" s="268">
        <v>3637.1828761000002</v>
      </c>
      <c r="D698" s="269">
        <f t="shared" si="20"/>
        <v>-396.18287610000016</v>
      </c>
      <c r="E698" s="271">
        <f t="shared" si="21"/>
        <v>0.12224093677877203</v>
      </c>
    </row>
    <row r="699" spans="1:5" x14ac:dyDescent="0.25">
      <c r="A699" s="267">
        <v>44324</v>
      </c>
      <c r="B699" s="268">
        <v>4478</v>
      </c>
      <c r="C699" s="268">
        <v>5249.1766300999998</v>
      </c>
      <c r="D699" s="269">
        <f t="shared" si="20"/>
        <v>-771.17663009999978</v>
      </c>
      <c r="E699" s="271">
        <f t="shared" si="21"/>
        <v>0.17221452213041533</v>
      </c>
    </row>
    <row r="700" spans="1:5" x14ac:dyDescent="0.25">
      <c r="A700" s="267">
        <v>44325</v>
      </c>
      <c r="B700" s="268">
        <v>3383</v>
      </c>
      <c r="C700" s="268">
        <v>3742.6871221000001</v>
      </c>
      <c r="D700" s="269">
        <f t="shared" si="20"/>
        <v>-359.68712210000012</v>
      </c>
      <c r="E700" s="271">
        <f t="shared" si="21"/>
        <v>0.10632193972805207</v>
      </c>
    </row>
    <row r="701" spans="1:5" x14ac:dyDescent="0.25">
      <c r="A701" s="267">
        <v>44326</v>
      </c>
      <c r="B701" s="268">
        <v>2104</v>
      </c>
      <c r="C701" s="268">
        <v>2547.3002219999998</v>
      </c>
      <c r="D701" s="269">
        <f t="shared" si="20"/>
        <v>-443.30022199999985</v>
      </c>
      <c r="E701" s="271">
        <f t="shared" si="21"/>
        <v>0.21069402186311781</v>
      </c>
    </row>
    <row r="702" spans="1:5" x14ac:dyDescent="0.25">
      <c r="A702" s="267">
        <v>44327</v>
      </c>
      <c r="B702" s="268">
        <v>2088</v>
      </c>
      <c r="C702" s="268">
        <v>2636.6026519000002</v>
      </c>
      <c r="D702" s="269">
        <f t="shared" si="20"/>
        <v>-548.60265190000018</v>
      </c>
      <c r="E702" s="271">
        <f t="shared" si="21"/>
        <v>0.26274073366858247</v>
      </c>
    </row>
    <row r="703" spans="1:5" x14ac:dyDescent="0.25">
      <c r="A703" s="267">
        <v>44328</v>
      </c>
      <c r="B703" s="268">
        <v>2127</v>
      </c>
      <c r="C703" s="268">
        <v>2639.6715551000002</v>
      </c>
      <c r="D703" s="269">
        <f t="shared" si="20"/>
        <v>-512.67155510000021</v>
      </c>
      <c r="E703" s="271">
        <f t="shared" si="21"/>
        <v>0.24103035030559483</v>
      </c>
    </row>
    <row r="704" spans="1:5" x14ac:dyDescent="0.25">
      <c r="A704" s="267">
        <v>44329</v>
      </c>
      <c r="B704" s="268">
        <v>3275</v>
      </c>
      <c r="C704" s="268">
        <v>2892.1054248</v>
      </c>
      <c r="D704" s="269">
        <f t="shared" si="20"/>
        <v>382.89457519999996</v>
      </c>
      <c r="E704" s="271">
        <f t="shared" si="21"/>
        <v>0.11691437410687022</v>
      </c>
    </row>
    <row r="705" spans="1:5" x14ac:dyDescent="0.25">
      <c r="A705" s="267">
        <v>44330</v>
      </c>
      <c r="B705" s="268">
        <v>3853</v>
      </c>
      <c r="C705" s="268">
        <v>3978.5391559999998</v>
      </c>
      <c r="D705" s="269">
        <f t="shared" si="20"/>
        <v>-125.53915599999982</v>
      </c>
      <c r="E705" s="271">
        <f t="shared" si="21"/>
        <v>3.2582184271995801E-2</v>
      </c>
    </row>
    <row r="706" spans="1:5" x14ac:dyDescent="0.25">
      <c r="A706" s="267">
        <v>44331</v>
      </c>
      <c r="B706" s="268">
        <v>5602</v>
      </c>
      <c r="C706" s="268">
        <v>5539.3152995999999</v>
      </c>
      <c r="D706" s="269">
        <f t="shared" si="20"/>
        <v>62.684700400000111</v>
      </c>
      <c r="E706" s="271">
        <f t="shared" si="21"/>
        <v>1.1189700178507695E-2</v>
      </c>
    </row>
    <row r="707" spans="1:5" x14ac:dyDescent="0.25">
      <c r="A707" s="267">
        <v>44332</v>
      </c>
      <c r="B707" s="268">
        <v>3766</v>
      </c>
      <c r="C707" s="268">
        <v>4307.743974</v>
      </c>
      <c r="D707" s="269">
        <f t="shared" ref="D707:D770" si="22">B707-C707</f>
        <v>-541.74397399999998</v>
      </c>
      <c r="E707" s="271">
        <f t="shared" ref="E707:E770" si="23">ABS((B707-C707)/B707)</f>
        <v>0.14385129421136483</v>
      </c>
    </row>
    <row r="708" spans="1:5" x14ac:dyDescent="0.25">
      <c r="A708" s="267">
        <v>44333</v>
      </c>
      <c r="B708" s="268">
        <v>3104</v>
      </c>
      <c r="C708" s="268">
        <v>3315.3412798999998</v>
      </c>
      <c r="D708" s="269">
        <f t="shared" si="22"/>
        <v>-211.34127989999979</v>
      </c>
      <c r="E708" s="271">
        <f t="shared" si="23"/>
        <v>6.8086752545103019E-2</v>
      </c>
    </row>
    <row r="709" spans="1:5" x14ac:dyDescent="0.25">
      <c r="A709" s="267">
        <v>44334</v>
      </c>
      <c r="B709" s="268">
        <v>2712</v>
      </c>
      <c r="C709" s="268">
        <v>3268.3308453999998</v>
      </c>
      <c r="D709" s="269">
        <f t="shared" si="22"/>
        <v>-556.33084539999982</v>
      </c>
      <c r="E709" s="271">
        <f t="shared" si="23"/>
        <v>0.20513674240412971</v>
      </c>
    </row>
    <row r="710" spans="1:5" x14ac:dyDescent="0.25">
      <c r="A710" s="267">
        <v>44335</v>
      </c>
      <c r="B710" s="268">
        <v>2944</v>
      </c>
      <c r="C710" s="268">
        <v>3457.6611360000002</v>
      </c>
      <c r="D710" s="269">
        <f t="shared" si="22"/>
        <v>-513.66113600000017</v>
      </c>
      <c r="E710" s="271">
        <f t="shared" si="23"/>
        <v>0.17447728804347831</v>
      </c>
    </row>
    <row r="711" spans="1:5" x14ac:dyDescent="0.25">
      <c r="A711" s="267">
        <v>44336</v>
      </c>
      <c r="B711" s="268">
        <v>3244</v>
      </c>
      <c r="C711" s="268">
        <v>3390.3119012000002</v>
      </c>
      <c r="D711" s="269">
        <f t="shared" si="22"/>
        <v>-146.31190120000019</v>
      </c>
      <c r="E711" s="271">
        <f t="shared" si="23"/>
        <v>4.5102312330456286E-2</v>
      </c>
    </row>
    <row r="712" spans="1:5" x14ac:dyDescent="0.25">
      <c r="A712" s="267">
        <v>44337</v>
      </c>
      <c r="B712" s="268">
        <v>5617</v>
      </c>
      <c r="C712" s="268">
        <v>6102.3564260000003</v>
      </c>
      <c r="D712" s="269">
        <f t="shared" si="22"/>
        <v>-485.35642600000028</v>
      </c>
      <c r="E712" s="271">
        <f t="shared" si="23"/>
        <v>8.6408478903329228E-2</v>
      </c>
    </row>
    <row r="713" spans="1:5" x14ac:dyDescent="0.25">
      <c r="A713" s="267">
        <v>44338</v>
      </c>
      <c r="B713" s="268">
        <v>7652</v>
      </c>
      <c r="C713" s="268">
        <v>8058.3032487</v>
      </c>
      <c r="D713" s="269">
        <f t="shared" si="22"/>
        <v>-406.30324870000004</v>
      </c>
      <c r="E713" s="271">
        <f t="shared" si="23"/>
        <v>5.3097654038159962E-2</v>
      </c>
    </row>
    <row r="714" spans="1:5" x14ac:dyDescent="0.25">
      <c r="A714" s="267">
        <v>44339</v>
      </c>
      <c r="B714" s="268">
        <v>5712</v>
      </c>
      <c r="C714" s="268">
        <v>6296.6921062000001</v>
      </c>
      <c r="D714" s="269">
        <f t="shared" si="22"/>
        <v>-584.69210620000013</v>
      </c>
      <c r="E714" s="271">
        <f t="shared" si="23"/>
        <v>0.10236206341036416</v>
      </c>
    </row>
    <row r="715" spans="1:5" x14ac:dyDescent="0.25">
      <c r="A715" s="267">
        <v>44340</v>
      </c>
      <c r="B715" s="268">
        <v>3104</v>
      </c>
      <c r="C715" s="268">
        <v>3946.6827610999999</v>
      </c>
      <c r="D715" s="269">
        <f t="shared" si="22"/>
        <v>-842.68276109999988</v>
      </c>
      <c r="E715" s="271">
        <f t="shared" si="23"/>
        <v>0.27148284829252572</v>
      </c>
    </row>
    <row r="716" spans="1:5" x14ac:dyDescent="0.25">
      <c r="A716" s="267">
        <v>44341</v>
      </c>
      <c r="B716" s="268">
        <v>3039</v>
      </c>
      <c r="C716" s="268">
        <v>4341.6612451999999</v>
      </c>
      <c r="D716" s="269">
        <f t="shared" si="22"/>
        <v>-1302.6612451999999</v>
      </c>
      <c r="E716" s="271">
        <f t="shared" si="23"/>
        <v>0.42864799118130964</v>
      </c>
    </row>
    <row r="717" spans="1:5" x14ac:dyDescent="0.25">
      <c r="A717" s="267">
        <v>44342</v>
      </c>
      <c r="B717" s="268">
        <v>3325</v>
      </c>
      <c r="C717" s="268">
        <v>4246.7371804000004</v>
      </c>
      <c r="D717" s="269">
        <f t="shared" si="22"/>
        <v>-921.7371804000004</v>
      </c>
      <c r="E717" s="271">
        <f t="shared" si="23"/>
        <v>0.27721418959398508</v>
      </c>
    </row>
    <row r="718" spans="1:5" x14ac:dyDescent="0.25">
      <c r="A718" s="267">
        <v>44343</v>
      </c>
      <c r="B718" s="268">
        <v>3761</v>
      </c>
      <c r="C718" s="268">
        <v>4525.5793672999998</v>
      </c>
      <c r="D718" s="269">
        <f t="shared" si="22"/>
        <v>-764.57936729999983</v>
      </c>
      <c r="E718" s="271">
        <f t="shared" si="23"/>
        <v>0.20329150951874497</v>
      </c>
    </row>
    <row r="719" spans="1:5" x14ac:dyDescent="0.25">
      <c r="A719" s="267">
        <v>44344</v>
      </c>
      <c r="B719" s="268">
        <v>6216</v>
      </c>
      <c r="C719" s="268">
        <v>6422.7896447000003</v>
      </c>
      <c r="D719" s="269">
        <f t="shared" si="22"/>
        <v>-206.78964470000028</v>
      </c>
      <c r="E719" s="271">
        <f t="shared" si="23"/>
        <v>3.3267317358429901E-2</v>
      </c>
    </row>
    <row r="720" spans="1:5" x14ac:dyDescent="0.25">
      <c r="A720" s="267">
        <v>44345</v>
      </c>
      <c r="B720" s="268">
        <v>9243</v>
      </c>
      <c r="C720" s="268">
        <v>9831.9033792999999</v>
      </c>
      <c r="D720" s="269">
        <f t="shared" si="22"/>
        <v>-588.90337929999987</v>
      </c>
      <c r="E720" s="271">
        <f t="shared" si="23"/>
        <v>6.3713445775181204E-2</v>
      </c>
    </row>
    <row r="721" spans="1:5" x14ac:dyDescent="0.25">
      <c r="A721" s="267">
        <v>44346</v>
      </c>
      <c r="B721" s="268">
        <v>8197</v>
      </c>
      <c r="C721" s="268">
        <v>7533.1536468000004</v>
      </c>
      <c r="D721" s="269">
        <f t="shared" si="22"/>
        <v>663.84635319999961</v>
      </c>
      <c r="E721" s="271">
        <f t="shared" si="23"/>
        <v>8.0986501549347278E-2</v>
      </c>
    </row>
    <row r="722" spans="1:5" x14ac:dyDescent="0.25">
      <c r="A722" s="267">
        <v>44347</v>
      </c>
      <c r="B722" s="268">
        <v>5433</v>
      </c>
      <c r="C722" s="268">
        <v>5675.7240834000004</v>
      </c>
      <c r="D722" s="269">
        <f t="shared" si="22"/>
        <v>-242.72408340000038</v>
      </c>
      <c r="E722" s="271">
        <f t="shared" si="23"/>
        <v>4.4675885035891844E-2</v>
      </c>
    </row>
    <row r="723" spans="1:5" x14ac:dyDescent="0.25">
      <c r="A723" s="267">
        <v>44348</v>
      </c>
      <c r="B723" s="268">
        <v>3663</v>
      </c>
      <c r="C723" s="268">
        <v>5267.9370104999998</v>
      </c>
      <c r="D723" s="269">
        <f t="shared" si="22"/>
        <v>-1604.9370104999998</v>
      </c>
      <c r="E723" s="271">
        <f t="shared" si="23"/>
        <v>0.43814824201474195</v>
      </c>
    </row>
    <row r="724" spans="1:5" x14ac:dyDescent="0.25">
      <c r="A724" s="267">
        <v>44349</v>
      </c>
      <c r="B724" s="268">
        <v>3741</v>
      </c>
      <c r="C724" s="268">
        <v>5037.16687</v>
      </c>
      <c r="D724" s="269">
        <f t="shared" si="22"/>
        <v>-1296.16687</v>
      </c>
      <c r="E724" s="271">
        <f t="shared" si="23"/>
        <v>0.34647604116546377</v>
      </c>
    </row>
    <row r="725" spans="1:5" x14ac:dyDescent="0.25">
      <c r="A725" s="267">
        <v>44350</v>
      </c>
      <c r="B725" s="268">
        <v>3772</v>
      </c>
      <c r="C725" s="268">
        <v>5033.0903803000001</v>
      </c>
      <c r="D725" s="269">
        <f t="shared" si="22"/>
        <v>-1261.0903803000001</v>
      </c>
      <c r="E725" s="271">
        <f t="shared" si="23"/>
        <v>0.33432936911452815</v>
      </c>
    </row>
    <row r="726" spans="1:5" x14ac:dyDescent="0.25">
      <c r="A726" s="267">
        <v>44351</v>
      </c>
      <c r="B726" s="268">
        <v>5335</v>
      </c>
      <c r="C726" s="268">
        <v>6815.2736089</v>
      </c>
      <c r="D726" s="269">
        <f t="shared" si="22"/>
        <v>-1480.2736089</v>
      </c>
      <c r="E726" s="271">
        <f t="shared" si="23"/>
        <v>0.27746459398313028</v>
      </c>
    </row>
    <row r="727" spans="1:5" x14ac:dyDescent="0.25">
      <c r="A727" s="267">
        <v>44352</v>
      </c>
      <c r="B727" s="268">
        <v>7227</v>
      </c>
      <c r="C727" s="268">
        <v>9294.5688900999994</v>
      </c>
      <c r="D727" s="269">
        <f t="shared" si="22"/>
        <v>-2067.5688900999994</v>
      </c>
      <c r="E727" s="271">
        <f t="shared" si="23"/>
        <v>0.286089510184032</v>
      </c>
    </row>
    <row r="728" spans="1:5" x14ac:dyDescent="0.25">
      <c r="A728" s="267">
        <v>44353</v>
      </c>
      <c r="B728" s="268">
        <v>4957</v>
      </c>
      <c r="C728" s="268">
        <v>6793.1810235000003</v>
      </c>
      <c r="D728" s="269">
        <f t="shared" si="22"/>
        <v>-1836.1810235000003</v>
      </c>
      <c r="E728" s="271">
        <f t="shared" si="23"/>
        <v>0.37042183245914873</v>
      </c>
    </row>
    <row r="729" spans="1:5" x14ac:dyDescent="0.25">
      <c r="A729" s="267">
        <v>44354</v>
      </c>
      <c r="B729" s="268">
        <v>3014</v>
      </c>
      <c r="C729" s="268">
        <v>4308.2052924999998</v>
      </c>
      <c r="D729" s="269">
        <f t="shared" si="22"/>
        <v>-1294.2052924999998</v>
      </c>
      <c r="E729" s="271">
        <f t="shared" si="23"/>
        <v>0.42939790726609151</v>
      </c>
    </row>
    <row r="730" spans="1:5" x14ac:dyDescent="0.25">
      <c r="A730" s="267">
        <v>44355</v>
      </c>
      <c r="B730" s="268">
        <v>3117</v>
      </c>
      <c r="C730" s="268">
        <v>4753.6519896999998</v>
      </c>
      <c r="D730" s="269">
        <f t="shared" si="22"/>
        <v>-1636.6519896999998</v>
      </c>
      <c r="E730" s="271">
        <f t="shared" si="23"/>
        <v>0.52507282313121584</v>
      </c>
    </row>
    <row r="731" spans="1:5" x14ac:dyDescent="0.25">
      <c r="A731" s="267">
        <v>44356</v>
      </c>
      <c r="B731" s="268">
        <v>3228</v>
      </c>
      <c r="C731" s="268">
        <v>4743.2520469000001</v>
      </c>
      <c r="D731" s="269">
        <f t="shared" si="22"/>
        <v>-1515.2520469000001</v>
      </c>
      <c r="E731" s="271">
        <f t="shared" si="23"/>
        <v>0.46940893646220572</v>
      </c>
    </row>
    <row r="732" spans="1:5" x14ac:dyDescent="0.25">
      <c r="A732" s="267">
        <v>44357</v>
      </c>
      <c r="B732" s="272">
        <v>3466</v>
      </c>
      <c r="C732" s="272">
        <v>4934.1856430999997</v>
      </c>
      <c r="D732" s="269">
        <f t="shared" si="22"/>
        <v>-1468.1856430999997</v>
      </c>
      <c r="E732" s="271">
        <f t="shared" si="23"/>
        <v>0.4235965502308135</v>
      </c>
    </row>
    <row r="733" spans="1:5" x14ac:dyDescent="0.25">
      <c r="A733" s="267">
        <v>44358</v>
      </c>
      <c r="B733" s="272">
        <v>5377</v>
      </c>
      <c r="C733" s="272">
        <v>6730.4386910000003</v>
      </c>
      <c r="D733" s="269">
        <f t="shared" si="22"/>
        <v>-1353.4386910000003</v>
      </c>
      <c r="E733" s="271">
        <f t="shared" si="23"/>
        <v>0.25170888804165897</v>
      </c>
    </row>
    <row r="734" spans="1:5" x14ac:dyDescent="0.25">
      <c r="A734" s="267">
        <v>44359</v>
      </c>
      <c r="B734" s="272">
        <v>7413</v>
      </c>
      <c r="C734" s="272">
        <v>9128.9104143000004</v>
      </c>
      <c r="D734" s="269">
        <f t="shared" si="22"/>
        <v>-1715.9104143000004</v>
      </c>
      <c r="E734" s="271">
        <f t="shared" si="23"/>
        <v>0.23147314370700128</v>
      </c>
    </row>
    <row r="735" spans="1:5" x14ac:dyDescent="0.25">
      <c r="A735" s="267">
        <v>44360</v>
      </c>
      <c r="B735" s="272">
        <v>6141</v>
      </c>
      <c r="C735" s="272">
        <v>7288.7741415999999</v>
      </c>
      <c r="D735" s="269">
        <f t="shared" si="22"/>
        <v>-1147.7741415999999</v>
      </c>
      <c r="E735" s="271">
        <f t="shared" si="23"/>
        <v>0.18690345898062202</v>
      </c>
    </row>
    <row r="736" spans="1:5" x14ac:dyDescent="0.25">
      <c r="A736" s="267">
        <v>44361</v>
      </c>
      <c r="B736" s="272">
        <v>3284</v>
      </c>
      <c r="C736" s="272">
        <v>4723.4725549000004</v>
      </c>
      <c r="D736" s="269">
        <f t="shared" si="22"/>
        <v>-1439.4725549000004</v>
      </c>
      <c r="E736" s="271">
        <f t="shared" si="23"/>
        <v>0.43832903620584668</v>
      </c>
    </row>
    <row r="737" spans="1:5" x14ac:dyDescent="0.25">
      <c r="A737" s="267">
        <v>44362</v>
      </c>
      <c r="B737" s="272">
        <v>3573</v>
      </c>
      <c r="C737" s="272">
        <v>5078.6496027000003</v>
      </c>
      <c r="D737" s="269">
        <f t="shared" si="22"/>
        <v>-1505.6496027000003</v>
      </c>
      <c r="E737" s="271">
        <f t="shared" si="23"/>
        <v>0.42139647430730487</v>
      </c>
    </row>
    <row r="738" spans="1:5" x14ac:dyDescent="0.25">
      <c r="A738" s="267">
        <v>44363</v>
      </c>
      <c r="B738" s="272">
        <v>4310</v>
      </c>
      <c r="C738" s="272">
        <v>5038.1257191000004</v>
      </c>
      <c r="D738" s="269">
        <f t="shared" si="22"/>
        <v>-728.12571910000042</v>
      </c>
      <c r="E738" s="271">
        <f t="shared" si="23"/>
        <v>0.16893868192575415</v>
      </c>
    </row>
    <row r="739" spans="1:5" x14ac:dyDescent="0.25">
      <c r="A739" s="267">
        <v>44364</v>
      </c>
      <c r="B739" s="272">
        <v>4222</v>
      </c>
      <c r="C739" s="272">
        <v>5160.1534296</v>
      </c>
      <c r="D739" s="269">
        <f t="shared" si="22"/>
        <v>-938.15342959999998</v>
      </c>
      <c r="E739" s="271">
        <f t="shared" si="23"/>
        <v>0.22220592837517764</v>
      </c>
    </row>
    <row r="740" spans="1:5" x14ac:dyDescent="0.25">
      <c r="A740" s="267">
        <v>44365</v>
      </c>
      <c r="B740" s="272">
        <v>7367</v>
      </c>
      <c r="C740" s="272">
        <v>7081.0329929</v>
      </c>
      <c r="D740" s="269">
        <f t="shared" si="22"/>
        <v>285.96700710000005</v>
      </c>
      <c r="E740" s="271">
        <f t="shared" si="23"/>
        <v>3.8817294298900511E-2</v>
      </c>
    </row>
    <row r="741" spans="1:5" x14ac:dyDescent="0.25">
      <c r="A741" s="267">
        <v>44366</v>
      </c>
      <c r="B741" s="272">
        <v>7672</v>
      </c>
      <c r="C741" s="272">
        <v>9315.8316771999998</v>
      </c>
      <c r="D741" s="269">
        <f t="shared" si="22"/>
        <v>-1643.8316771999998</v>
      </c>
      <c r="E741" s="271">
        <f t="shared" si="23"/>
        <v>0.21426377440041708</v>
      </c>
    </row>
    <row r="742" spans="1:5" x14ac:dyDescent="0.25">
      <c r="A742" s="267">
        <v>44367</v>
      </c>
      <c r="B742" s="272">
        <v>4985</v>
      </c>
      <c r="C742" s="272">
        <v>6705.0156159999997</v>
      </c>
      <c r="D742" s="269">
        <f t="shared" si="22"/>
        <v>-1720.0156159999997</v>
      </c>
      <c r="E742" s="271">
        <f t="shared" si="23"/>
        <v>0.34503823791374116</v>
      </c>
    </row>
    <row r="743" spans="1:5" x14ac:dyDescent="0.25">
      <c r="A743" s="267">
        <v>44368</v>
      </c>
      <c r="B743" s="272">
        <v>3690</v>
      </c>
      <c r="C743" s="272">
        <v>4034.4245826000001</v>
      </c>
      <c r="D743" s="269">
        <f t="shared" si="22"/>
        <v>-344.42458260000012</v>
      </c>
      <c r="E743" s="271">
        <f t="shared" si="23"/>
        <v>9.3339995284552876E-2</v>
      </c>
    </row>
    <row r="744" spans="1:5" x14ac:dyDescent="0.25">
      <c r="A744" s="267">
        <v>44369</v>
      </c>
      <c r="B744" s="272">
        <v>3898</v>
      </c>
      <c r="C744" s="272">
        <v>4382.9325546</v>
      </c>
      <c r="D744" s="269">
        <f t="shared" si="22"/>
        <v>-484.9325546</v>
      </c>
      <c r="E744" s="271">
        <f t="shared" si="23"/>
        <v>0.1244054783478707</v>
      </c>
    </row>
    <row r="745" spans="1:5" x14ac:dyDescent="0.25">
      <c r="A745" s="267">
        <v>44370</v>
      </c>
      <c r="B745" s="272">
        <v>3795</v>
      </c>
      <c r="C745" s="272">
        <v>4070.7621767999999</v>
      </c>
      <c r="D745" s="269">
        <f t="shared" si="22"/>
        <v>-275.76217679999991</v>
      </c>
      <c r="E745" s="271">
        <f t="shared" si="23"/>
        <v>7.2664605217391279E-2</v>
      </c>
    </row>
    <row r="746" spans="1:5" x14ac:dyDescent="0.25">
      <c r="A746" s="267">
        <v>44371</v>
      </c>
      <c r="B746" s="272">
        <v>4168</v>
      </c>
      <c r="C746" s="272">
        <v>4049.8639171</v>
      </c>
      <c r="D746" s="269">
        <f t="shared" si="22"/>
        <v>118.13608290000002</v>
      </c>
      <c r="E746" s="271">
        <f t="shared" si="23"/>
        <v>2.8343589947216894E-2</v>
      </c>
    </row>
    <row r="747" spans="1:5" x14ac:dyDescent="0.25">
      <c r="A747" s="267">
        <v>44372</v>
      </c>
      <c r="B747" s="272">
        <v>5996</v>
      </c>
      <c r="C747" s="272">
        <v>5712.0203420999997</v>
      </c>
      <c r="D747" s="269">
        <f t="shared" si="22"/>
        <v>283.97965790000035</v>
      </c>
      <c r="E747" s="271">
        <f t="shared" si="23"/>
        <v>4.7361517328218868E-2</v>
      </c>
    </row>
    <row r="748" spans="1:5" x14ac:dyDescent="0.25">
      <c r="A748" s="267">
        <v>44373</v>
      </c>
      <c r="B748" s="272">
        <v>8913</v>
      </c>
      <c r="C748" s="272">
        <v>8108.8334377000001</v>
      </c>
      <c r="D748" s="269">
        <f t="shared" si="22"/>
        <v>804.1665622999999</v>
      </c>
      <c r="E748" s="271">
        <f t="shared" si="23"/>
        <v>9.0224005643442157E-2</v>
      </c>
    </row>
    <row r="749" spans="1:5" x14ac:dyDescent="0.25">
      <c r="A749" s="267">
        <v>44374</v>
      </c>
      <c r="B749" s="272">
        <v>6493</v>
      </c>
      <c r="C749" s="272">
        <v>5985.8949573</v>
      </c>
      <c r="D749" s="269">
        <f t="shared" si="22"/>
        <v>507.10504270000001</v>
      </c>
      <c r="E749" s="271">
        <f t="shared" si="23"/>
        <v>7.8100268396734951E-2</v>
      </c>
    </row>
    <row r="750" spans="1:5" x14ac:dyDescent="0.25">
      <c r="A750" s="267">
        <v>44375</v>
      </c>
      <c r="B750" s="272">
        <v>3643</v>
      </c>
      <c r="C750" s="272">
        <v>3614.5538753000001</v>
      </c>
      <c r="D750" s="269">
        <f t="shared" si="22"/>
        <v>28.446124699999928</v>
      </c>
      <c r="E750" s="271">
        <f t="shared" si="23"/>
        <v>7.8084339006313282E-3</v>
      </c>
    </row>
    <row r="751" spans="1:5" x14ac:dyDescent="0.25">
      <c r="A751" s="267">
        <v>44376</v>
      </c>
      <c r="B751" s="272">
        <v>4503</v>
      </c>
      <c r="C751" s="272">
        <v>3790.1611042</v>
      </c>
      <c r="D751" s="269">
        <f t="shared" si="22"/>
        <v>712.83889580000005</v>
      </c>
      <c r="E751" s="271">
        <f t="shared" si="23"/>
        <v>0.15830310810570733</v>
      </c>
    </row>
    <row r="752" spans="1:5" x14ac:dyDescent="0.25">
      <c r="A752" s="267">
        <v>44377</v>
      </c>
      <c r="B752" s="272">
        <v>4019</v>
      </c>
      <c r="C752" s="272">
        <v>3647.931153</v>
      </c>
      <c r="D752" s="269">
        <f t="shared" si="22"/>
        <v>371.06884700000001</v>
      </c>
      <c r="E752" s="271">
        <f t="shared" si="23"/>
        <v>9.2328650659368003E-2</v>
      </c>
    </row>
    <row r="753" spans="1:5" x14ac:dyDescent="0.25">
      <c r="A753" s="267">
        <v>44378</v>
      </c>
      <c r="B753" s="272">
        <v>4183</v>
      </c>
      <c r="C753" s="272">
        <v>3644.7712537000002</v>
      </c>
      <c r="D753" s="269">
        <f t="shared" si="22"/>
        <v>538.22874629999978</v>
      </c>
      <c r="E753" s="271">
        <f t="shared" si="23"/>
        <v>0.12867051071001667</v>
      </c>
    </row>
    <row r="754" spans="1:5" x14ac:dyDescent="0.25">
      <c r="A754" s="267">
        <v>44379</v>
      </c>
      <c r="B754" s="272">
        <v>6046</v>
      </c>
      <c r="C754" s="272">
        <v>5374.1588666999996</v>
      </c>
      <c r="D754" s="269">
        <f t="shared" si="22"/>
        <v>671.84113330000037</v>
      </c>
      <c r="E754" s="271">
        <f t="shared" si="23"/>
        <v>0.11112159002646384</v>
      </c>
    </row>
    <row r="755" spans="1:5" x14ac:dyDescent="0.25">
      <c r="A755" s="267">
        <v>44380</v>
      </c>
      <c r="B755" s="272">
        <v>9881</v>
      </c>
      <c r="C755" s="272">
        <v>8089.7572152000002</v>
      </c>
      <c r="D755" s="269">
        <f t="shared" si="22"/>
        <v>1791.2427847999998</v>
      </c>
      <c r="E755" s="271">
        <f t="shared" si="23"/>
        <v>0.1812815286711871</v>
      </c>
    </row>
    <row r="756" spans="1:5" x14ac:dyDescent="0.25">
      <c r="A756" s="267">
        <v>44381</v>
      </c>
      <c r="B756" s="272">
        <v>6558</v>
      </c>
      <c r="C756" s="272">
        <v>5806.3774339000001</v>
      </c>
      <c r="D756" s="269">
        <f t="shared" si="22"/>
        <v>751.62256609999986</v>
      </c>
      <c r="E756" s="271">
        <f t="shared" si="23"/>
        <v>0.11461155323269287</v>
      </c>
    </row>
    <row r="757" spans="1:5" x14ac:dyDescent="0.25">
      <c r="A757" s="267">
        <v>44382</v>
      </c>
      <c r="B757" s="272">
        <v>3742</v>
      </c>
      <c r="C757" s="272">
        <v>3213.9329891000002</v>
      </c>
      <c r="D757" s="269">
        <f t="shared" si="22"/>
        <v>528.06701089999979</v>
      </c>
      <c r="E757" s="271">
        <f t="shared" si="23"/>
        <v>0.14111892327632278</v>
      </c>
    </row>
    <row r="758" spans="1:5" x14ac:dyDescent="0.25">
      <c r="A758" s="267">
        <v>44383</v>
      </c>
      <c r="B758" s="272">
        <v>4021</v>
      </c>
      <c r="C758" s="272">
        <v>3706.2973609000001</v>
      </c>
      <c r="D758" s="269">
        <f t="shared" si="22"/>
        <v>314.70263909999994</v>
      </c>
      <c r="E758" s="271">
        <f t="shared" si="23"/>
        <v>7.8264769733897024E-2</v>
      </c>
    </row>
    <row r="759" spans="1:5" x14ac:dyDescent="0.25">
      <c r="A759" s="267">
        <v>44384</v>
      </c>
      <c r="B759" s="272">
        <v>4568</v>
      </c>
      <c r="C759" s="272">
        <v>3596.8972273999998</v>
      </c>
      <c r="D759" s="269">
        <f t="shared" si="22"/>
        <v>971.10277260000021</v>
      </c>
      <c r="E759" s="271">
        <f t="shared" si="23"/>
        <v>0.21258817263572685</v>
      </c>
    </row>
    <row r="760" spans="1:5" x14ac:dyDescent="0.25">
      <c r="A760" s="267">
        <v>44385</v>
      </c>
      <c r="B760" s="272">
        <v>4204</v>
      </c>
      <c r="C760" s="272">
        <v>3617.1494489000002</v>
      </c>
      <c r="D760" s="269">
        <f t="shared" si="22"/>
        <v>586.85055109999985</v>
      </c>
      <c r="E760" s="271">
        <f t="shared" si="23"/>
        <v>0.13959337561845858</v>
      </c>
    </row>
    <row r="761" spans="1:5" x14ac:dyDescent="0.25">
      <c r="A761" s="267">
        <v>44386</v>
      </c>
      <c r="B761" s="272">
        <v>5667</v>
      </c>
      <c r="C761" s="272">
        <v>5244.3064292999998</v>
      </c>
      <c r="D761" s="269">
        <f t="shared" si="22"/>
        <v>422.69357070000024</v>
      </c>
      <c r="E761" s="271">
        <f t="shared" si="23"/>
        <v>7.4588595500264726E-2</v>
      </c>
    </row>
    <row r="762" spans="1:5" x14ac:dyDescent="0.25">
      <c r="A762" s="267">
        <v>44387</v>
      </c>
      <c r="B762" s="272">
        <v>7315</v>
      </c>
      <c r="C762" s="272">
        <v>7509.1227550000003</v>
      </c>
      <c r="D762" s="269">
        <f t="shared" si="22"/>
        <v>-194.12275500000032</v>
      </c>
      <c r="E762" s="271">
        <f t="shared" si="23"/>
        <v>2.6537628844839414E-2</v>
      </c>
    </row>
    <row r="763" spans="1:5" x14ac:dyDescent="0.25">
      <c r="A763" s="267">
        <v>44388</v>
      </c>
      <c r="B763" s="272">
        <v>8312</v>
      </c>
      <c r="C763" s="272">
        <v>6482.1304917999996</v>
      </c>
      <c r="D763" s="269">
        <f t="shared" si="22"/>
        <v>1829.8695082000004</v>
      </c>
      <c r="E763" s="271">
        <f t="shared" si="23"/>
        <v>0.22014791965832536</v>
      </c>
    </row>
    <row r="764" spans="1:5" x14ac:dyDescent="0.25">
      <c r="A764" s="267">
        <v>44389</v>
      </c>
      <c r="B764" s="272">
        <v>5371</v>
      </c>
      <c r="C764" s="272">
        <v>4006.7687587999999</v>
      </c>
      <c r="D764" s="269">
        <f t="shared" si="22"/>
        <v>1364.2312412000001</v>
      </c>
      <c r="E764" s="271">
        <f t="shared" si="23"/>
        <v>0.25399948635263453</v>
      </c>
    </row>
    <row r="765" spans="1:5" x14ac:dyDescent="0.25">
      <c r="A765" s="267">
        <v>44390</v>
      </c>
      <c r="B765" s="272">
        <v>3568</v>
      </c>
      <c r="C765" s="272">
        <v>4211.4100367999999</v>
      </c>
      <c r="D765" s="269">
        <f t="shared" si="22"/>
        <v>-643.41003679999994</v>
      </c>
      <c r="E765" s="271">
        <f t="shared" si="23"/>
        <v>0.1803279251121076</v>
      </c>
    </row>
    <row r="766" spans="1:5" x14ac:dyDescent="0.25">
      <c r="A766" s="267">
        <v>44391</v>
      </c>
      <c r="B766" s="272">
        <v>3536</v>
      </c>
      <c r="C766" s="272">
        <v>3905.4739205000001</v>
      </c>
      <c r="D766" s="269">
        <f t="shared" si="22"/>
        <v>-369.47392050000008</v>
      </c>
      <c r="E766" s="271">
        <f t="shared" si="23"/>
        <v>0.1044892309106335</v>
      </c>
    </row>
    <row r="767" spans="1:5" x14ac:dyDescent="0.25">
      <c r="A767" s="267">
        <v>44392</v>
      </c>
      <c r="B767" s="272">
        <v>3784</v>
      </c>
      <c r="C767" s="272">
        <v>3933.6303363000002</v>
      </c>
      <c r="D767" s="269">
        <f t="shared" si="22"/>
        <v>-149.63033630000018</v>
      </c>
      <c r="E767" s="271">
        <f t="shared" si="23"/>
        <v>3.9542900713530706E-2</v>
      </c>
    </row>
    <row r="768" spans="1:5" x14ac:dyDescent="0.25">
      <c r="A768" s="267">
        <v>44393</v>
      </c>
      <c r="B768" s="272">
        <v>5488</v>
      </c>
      <c r="C768" s="272">
        <v>5682.2580471000001</v>
      </c>
      <c r="D768" s="269">
        <f t="shared" si="22"/>
        <v>-194.25804710000011</v>
      </c>
      <c r="E768" s="271">
        <f t="shared" si="23"/>
        <v>3.5396874471574365E-2</v>
      </c>
    </row>
    <row r="769" spans="1:5" x14ac:dyDescent="0.25">
      <c r="A769" s="267">
        <v>44394</v>
      </c>
      <c r="B769" s="272">
        <v>8488</v>
      </c>
      <c r="C769" s="272">
        <v>8171.5383290999998</v>
      </c>
      <c r="D769" s="269">
        <f t="shared" si="22"/>
        <v>316.46167090000017</v>
      </c>
      <c r="E769" s="271">
        <f t="shared" si="23"/>
        <v>3.7283420228557983E-2</v>
      </c>
    </row>
    <row r="770" spans="1:5" x14ac:dyDescent="0.25">
      <c r="A770" s="267">
        <v>44395</v>
      </c>
      <c r="B770" s="272">
        <v>6212</v>
      </c>
      <c r="C770" s="272">
        <v>6349.4054397</v>
      </c>
      <c r="D770" s="269">
        <f t="shared" si="22"/>
        <v>-137.40543969999999</v>
      </c>
      <c r="E770" s="271">
        <f t="shared" si="23"/>
        <v>2.2119356036703154E-2</v>
      </c>
    </row>
    <row r="771" spans="1:5" x14ac:dyDescent="0.25">
      <c r="A771" s="267">
        <v>44396</v>
      </c>
      <c r="B771" s="272">
        <v>3895</v>
      </c>
      <c r="C771" s="272">
        <v>3728.5193717000002</v>
      </c>
      <c r="D771" s="269">
        <f t="shared" ref="D771:D806" si="24">B771-C771</f>
        <v>166.48062829999981</v>
      </c>
      <c r="E771" s="271">
        <f t="shared" ref="E771:E806" si="25">ABS((B771-C771)/B771)</f>
        <v>4.2742138202824083E-2</v>
      </c>
    </row>
    <row r="772" spans="1:5" x14ac:dyDescent="0.25">
      <c r="A772" s="267">
        <v>44397</v>
      </c>
      <c r="B772" s="272">
        <v>4851</v>
      </c>
      <c r="C772" s="272">
        <v>4338.0259908999997</v>
      </c>
      <c r="D772" s="269">
        <f t="shared" si="24"/>
        <v>512.97400910000033</v>
      </c>
      <c r="E772" s="271">
        <f t="shared" si="25"/>
        <v>0.10574603362193369</v>
      </c>
    </row>
    <row r="773" spans="1:5" x14ac:dyDescent="0.25">
      <c r="A773" s="267">
        <v>44398</v>
      </c>
      <c r="B773" s="272">
        <v>4887</v>
      </c>
      <c r="C773" s="272">
        <v>4311.0951906999999</v>
      </c>
      <c r="D773" s="269">
        <f t="shared" si="24"/>
        <v>575.90480930000012</v>
      </c>
      <c r="E773" s="271">
        <f t="shared" si="25"/>
        <v>0.11784424172293843</v>
      </c>
    </row>
    <row r="774" spans="1:5" x14ac:dyDescent="0.25">
      <c r="A774" s="267">
        <v>44399</v>
      </c>
      <c r="B774" s="272">
        <v>5038</v>
      </c>
      <c r="C774" s="272">
        <v>4226.6964925000002</v>
      </c>
      <c r="D774" s="269">
        <f t="shared" si="24"/>
        <v>811.3035074999998</v>
      </c>
      <c r="E774" s="271">
        <f t="shared" si="25"/>
        <v>0.16103682165541877</v>
      </c>
    </row>
    <row r="775" spans="1:5" x14ac:dyDescent="0.25">
      <c r="A775" s="267">
        <v>44400</v>
      </c>
      <c r="B775" s="272">
        <v>6189</v>
      </c>
      <c r="C775" s="272">
        <v>6033.4316984999996</v>
      </c>
      <c r="D775" s="269">
        <f t="shared" si="24"/>
        <v>155.56830150000042</v>
      </c>
      <c r="E775" s="271">
        <f t="shared" si="25"/>
        <v>2.5136258119243887E-2</v>
      </c>
    </row>
    <row r="776" spans="1:5" x14ac:dyDescent="0.25">
      <c r="A776" s="267">
        <v>44401</v>
      </c>
      <c r="B776" s="272">
        <v>8516</v>
      </c>
      <c r="C776" s="272">
        <v>8306.6330928000007</v>
      </c>
      <c r="D776" s="269">
        <f t="shared" si="24"/>
        <v>209.36690719999933</v>
      </c>
      <c r="E776" s="271">
        <f t="shared" si="25"/>
        <v>2.4585122968529747E-2</v>
      </c>
    </row>
    <row r="777" spans="1:5" x14ac:dyDescent="0.25">
      <c r="A777" s="267">
        <v>44402</v>
      </c>
      <c r="B777" s="272">
        <v>7490</v>
      </c>
      <c r="C777" s="272">
        <v>6514.2908871999998</v>
      </c>
      <c r="D777" s="269">
        <f t="shared" si="24"/>
        <v>975.70911280000018</v>
      </c>
      <c r="E777" s="271">
        <f t="shared" si="25"/>
        <v>0.13026823935914555</v>
      </c>
    </row>
    <row r="778" spans="1:5" x14ac:dyDescent="0.25">
      <c r="A778" s="267">
        <v>44403</v>
      </c>
      <c r="B778" s="272">
        <v>3707</v>
      </c>
      <c r="C778" s="272">
        <v>3813.9072937000001</v>
      </c>
      <c r="D778" s="269">
        <f t="shared" si="24"/>
        <v>-106.90729370000008</v>
      </c>
      <c r="E778" s="271">
        <f t="shared" si="25"/>
        <v>2.883930231993528E-2</v>
      </c>
    </row>
    <row r="779" spans="1:5" x14ac:dyDescent="0.25">
      <c r="A779" s="267">
        <v>44404</v>
      </c>
      <c r="B779" s="272">
        <v>3879</v>
      </c>
      <c r="C779" s="272">
        <v>4035.2602517</v>
      </c>
      <c r="D779" s="269">
        <f t="shared" si="24"/>
        <v>-156.26025170000003</v>
      </c>
      <c r="E779" s="271">
        <f t="shared" si="25"/>
        <v>4.02836431296726E-2</v>
      </c>
    </row>
    <row r="780" spans="1:5" x14ac:dyDescent="0.25">
      <c r="A780" s="267">
        <v>44405</v>
      </c>
      <c r="B780" s="272">
        <v>4590</v>
      </c>
      <c r="C780" s="272">
        <v>3963.533938</v>
      </c>
      <c r="D780" s="269">
        <f t="shared" si="24"/>
        <v>626.46606199999997</v>
      </c>
      <c r="E780" s="271">
        <f t="shared" si="25"/>
        <v>0.13648498082788671</v>
      </c>
    </row>
    <row r="781" spans="1:5" x14ac:dyDescent="0.25">
      <c r="A781" s="267">
        <v>44406</v>
      </c>
      <c r="B781" s="272">
        <v>4387</v>
      </c>
      <c r="C781" s="272">
        <v>4086.2142589999999</v>
      </c>
      <c r="D781" s="269">
        <f t="shared" si="24"/>
        <v>300.78574100000014</v>
      </c>
      <c r="E781" s="271">
        <f t="shared" si="25"/>
        <v>6.8562968087531373E-2</v>
      </c>
    </row>
    <row r="782" spans="1:5" x14ac:dyDescent="0.25">
      <c r="A782" s="267">
        <v>44407</v>
      </c>
      <c r="B782" s="272">
        <v>6203</v>
      </c>
      <c r="C782" s="272">
        <v>5736.8555469000003</v>
      </c>
      <c r="D782" s="269">
        <f t="shared" si="24"/>
        <v>466.14445309999974</v>
      </c>
      <c r="E782" s="271">
        <f t="shared" si="25"/>
        <v>7.5148227164275314E-2</v>
      </c>
    </row>
    <row r="783" spans="1:5" x14ac:dyDescent="0.25">
      <c r="A783" s="267">
        <v>44408</v>
      </c>
      <c r="B783" s="272">
        <v>8959</v>
      </c>
      <c r="C783" s="272">
        <v>8163.1453567999997</v>
      </c>
      <c r="D783" s="269">
        <f t="shared" si="24"/>
        <v>795.85464320000028</v>
      </c>
      <c r="E783" s="271">
        <f t="shared" si="25"/>
        <v>8.8832977251925474E-2</v>
      </c>
    </row>
    <row r="784" spans="1:5" x14ac:dyDescent="0.25">
      <c r="A784" s="267">
        <v>44409</v>
      </c>
      <c r="B784" s="272">
        <v>6407</v>
      </c>
      <c r="C784" s="272">
        <v>6332.9662854999997</v>
      </c>
      <c r="D784" s="269">
        <f t="shared" si="24"/>
        <v>74.033714500000315</v>
      </c>
      <c r="E784" s="271">
        <f t="shared" si="25"/>
        <v>1.1555129467769676E-2</v>
      </c>
    </row>
    <row r="785" spans="1:5" x14ac:dyDescent="0.25">
      <c r="A785" s="267">
        <v>44410</v>
      </c>
      <c r="B785" s="272">
        <v>3666</v>
      </c>
      <c r="C785" s="272">
        <v>3504.1898753999999</v>
      </c>
      <c r="D785" s="269">
        <f t="shared" si="24"/>
        <v>161.81012460000011</v>
      </c>
      <c r="E785" s="271">
        <f t="shared" si="25"/>
        <v>4.4138059083469752E-2</v>
      </c>
    </row>
    <row r="786" spans="1:5" x14ac:dyDescent="0.25">
      <c r="A786" s="267">
        <v>44411</v>
      </c>
      <c r="B786" s="272">
        <v>3819</v>
      </c>
      <c r="C786" s="272">
        <v>3809.665348</v>
      </c>
      <c r="D786" s="269">
        <f t="shared" si="24"/>
        <v>9.3346520000000055</v>
      </c>
      <c r="E786" s="271">
        <f t="shared" si="25"/>
        <v>2.4442660382299045E-3</v>
      </c>
    </row>
    <row r="787" spans="1:5" x14ac:dyDescent="0.25">
      <c r="A787" s="267">
        <v>44412</v>
      </c>
      <c r="B787" s="272">
        <v>4003</v>
      </c>
      <c r="C787" s="272">
        <v>3650.9640955</v>
      </c>
      <c r="D787" s="269">
        <f t="shared" si="24"/>
        <v>352.03590450000002</v>
      </c>
      <c r="E787" s="271">
        <f t="shared" si="25"/>
        <v>8.7943018860854358E-2</v>
      </c>
    </row>
    <row r="788" spans="1:5" x14ac:dyDescent="0.25">
      <c r="A788" s="267">
        <v>44413</v>
      </c>
      <c r="B788" s="272">
        <v>4501</v>
      </c>
      <c r="C788" s="272">
        <v>3807.8052017999998</v>
      </c>
      <c r="D788" s="269">
        <f t="shared" si="24"/>
        <v>693.19479820000015</v>
      </c>
      <c r="E788" s="271">
        <f t="shared" si="25"/>
        <v>0.15400906425238839</v>
      </c>
    </row>
    <row r="789" spans="1:5" x14ac:dyDescent="0.25">
      <c r="A789" s="267">
        <v>44414</v>
      </c>
      <c r="B789" s="272">
        <v>6375</v>
      </c>
      <c r="C789" s="272">
        <v>5528.0257408999996</v>
      </c>
      <c r="D789" s="269">
        <f t="shared" si="24"/>
        <v>846.97425910000038</v>
      </c>
      <c r="E789" s="271">
        <f t="shared" si="25"/>
        <v>0.13285870730980398</v>
      </c>
    </row>
    <row r="790" spans="1:5" x14ac:dyDescent="0.25">
      <c r="A790" s="267">
        <v>44415</v>
      </c>
      <c r="B790" s="272">
        <v>9452</v>
      </c>
      <c r="C790" s="272">
        <v>8089.5131191999999</v>
      </c>
      <c r="D790" s="269">
        <f t="shared" si="24"/>
        <v>1362.4868808000001</v>
      </c>
      <c r="E790" s="271">
        <f t="shared" si="25"/>
        <v>0.14414799839187475</v>
      </c>
    </row>
    <row r="791" spans="1:5" x14ac:dyDescent="0.25">
      <c r="A791" s="267">
        <v>44416</v>
      </c>
      <c r="B791" s="272">
        <v>6668</v>
      </c>
      <c r="C791" s="272">
        <v>6114.8465691000001</v>
      </c>
      <c r="D791" s="269">
        <f t="shared" si="24"/>
        <v>553.15343089999988</v>
      </c>
      <c r="E791" s="271">
        <f t="shared" si="25"/>
        <v>8.2956423350329919E-2</v>
      </c>
    </row>
    <row r="792" spans="1:5" x14ac:dyDescent="0.25">
      <c r="A792" s="267">
        <v>44417</v>
      </c>
      <c r="B792" s="272">
        <v>4122</v>
      </c>
      <c r="C792" s="272">
        <v>3534.0239639000001</v>
      </c>
      <c r="D792" s="269">
        <f t="shared" si="24"/>
        <v>587.97603609999987</v>
      </c>
      <c r="E792" s="271">
        <f t="shared" si="25"/>
        <v>0.1426433857593401</v>
      </c>
    </row>
    <row r="793" spans="1:5" x14ac:dyDescent="0.25">
      <c r="A793" s="267">
        <v>44418</v>
      </c>
      <c r="B793" s="272">
        <v>4007</v>
      </c>
      <c r="C793" s="272">
        <v>3906.9982507999998</v>
      </c>
      <c r="D793" s="269">
        <f t="shared" si="24"/>
        <v>100.00174920000018</v>
      </c>
      <c r="E793" s="271">
        <f t="shared" si="25"/>
        <v>2.4956762964811623E-2</v>
      </c>
    </row>
    <row r="794" spans="1:5" x14ac:dyDescent="0.25">
      <c r="A794" s="267">
        <v>44419</v>
      </c>
      <c r="B794" s="272">
        <v>3966</v>
      </c>
      <c r="C794" s="272">
        <v>3419.0683565999998</v>
      </c>
      <c r="D794" s="269">
        <f t="shared" si="24"/>
        <v>546.93164340000021</v>
      </c>
      <c r="E794" s="271">
        <f t="shared" si="25"/>
        <v>0.1379051042360061</v>
      </c>
    </row>
    <row r="795" spans="1:5" x14ac:dyDescent="0.25">
      <c r="A795" s="267">
        <v>44420</v>
      </c>
      <c r="B795" s="272">
        <v>4402</v>
      </c>
      <c r="C795" s="272">
        <v>3409.0360952000001</v>
      </c>
      <c r="D795" s="269">
        <f t="shared" si="24"/>
        <v>992.96390479999991</v>
      </c>
      <c r="E795" s="271">
        <f t="shared" si="25"/>
        <v>0.22557108241708312</v>
      </c>
    </row>
    <row r="796" spans="1:5" x14ac:dyDescent="0.25">
      <c r="A796" s="267">
        <v>44421</v>
      </c>
      <c r="B796" s="272">
        <v>5622</v>
      </c>
      <c r="C796" s="272">
        <v>5159.3238490000003</v>
      </c>
      <c r="D796" s="269">
        <f t="shared" si="24"/>
        <v>462.67615099999966</v>
      </c>
      <c r="E796" s="271">
        <f t="shared" si="25"/>
        <v>8.2297429918178525E-2</v>
      </c>
    </row>
    <row r="797" spans="1:5" x14ac:dyDescent="0.25">
      <c r="A797" s="267">
        <v>44422</v>
      </c>
      <c r="B797" s="272">
        <v>7720</v>
      </c>
      <c r="C797" s="272">
        <v>7622.7735261999997</v>
      </c>
      <c r="D797" s="269">
        <f t="shared" si="24"/>
        <v>97.226473800000349</v>
      </c>
      <c r="E797" s="271">
        <f t="shared" si="25"/>
        <v>1.2594102823834242E-2</v>
      </c>
    </row>
    <row r="798" spans="1:5" x14ac:dyDescent="0.25">
      <c r="A798" s="267">
        <v>44423</v>
      </c>
      <c r="B798" s="272">
        <v>6000</v>
      </c>
      <c r="C798" s="272">
        <v>5691.6696105999999</v>
      </c>
      <c r="D798" s="269">
        <f t="shared" si="24"/>
        <v>308.33038940000006</v>
      </c>
      <c r="E798" s="271">
        <f t="shared" si="25"/>
        <v>5.1388398233333341E-2</v>
      </c>
    </row>
    <row r="799" spans="1:5" x14ac:dyDescent="0.25">
      <c r="A799" s="267">
        <v>44424</v>
      </c>
      <c r="B799" s="272">
        <v>3582</v>
      </c>
      <c r="C799" s="272">
        <v>3059.7612045999999</v>
      </c>
      <c r="D799" s="269">
        <f t="shared" si="24"/>
        <v>522.23879540000007</v>
      </c>
      <c r="E799" s="271">
        <f t="shared" si="25"/>
        <v>0.14579530859854831</v>
      </c>
    </row>
    <row r="800" spans="1:5" x14ac:dyDescent="0.25">
      <c r="A800" s="267">
        <v>44425</v>
      </c>
      <c r="B800" s="272">
        <v>3709</v>
      </c>
      <c r="C800" s="272">
        <v>3410.6637804000002</v>
      </c>
      <c r="D800" s="269">
        <f t="shared" si="24"/>
        <v>298.33621959999982</v>
      </c>
      <c r="E800" s="271">
        <f t="shared" si="25"/>
        <v>8.0435756160690167E-2</v>
      </c>
    </row>
    <row r="801" spans="1:5" x14ac:dyDescent="0.25">
      <c r="A801" s="267">
        <v>44426</v>
      </c>
      <c r="B801" s="272">
        <v>3865</v>
      </c>
      <c r="C801" s="272">
        <v>3261.0167772</v>
      </c>
      <c r="D801" s="269">
        <f t="shared" si="24"/>
        <v>603.98322280000002</v>
      </c>
      <c r="E801" s="271">
        <f t="shared" si="25"/>
        <v>0.1562699153428202</v>
      </c>
    </row>
    <row r="802" spans="1:5" x14ac:dyDescent="0.25">
      <c r="A802" s="267">
        <v>44427</v>
      </c>
      <c r="B802" s="272">
        <v>4123</v>
      </c>
      <c r="C802" s="272">
        <v>3289.9654436999999</v>
      </c>
      <c r="D802" s="269">
        <f t="shared" si="24"/>
        <v>833.03455630000008</v>
      </c>
      <c r="E802" s="271">
        <f t="shared" si="25"/>
        <v>0.20204573279165658</v>
      </c>
    </row>
    <row r="803" spans="1:5" x14ac:dyDescent="0.25">
      <c r="A803" s="267">
        <v>44428</v>
      </c>
      <c r="B803" s="272">
        <v>5666</v>
      </c>
      <c r="C803" s="272">
        <v>5053.3274177000003</v>
      </c>
      <c r="D803" s="269">
        <f t="shared" si="24"/>
        <v>612.6725822999997</v>
      </c>
      <c r="E803" s="271">
        <f t="shared" si="25"/>
        <v>0.10813141233674545</v>
      </c>
    </row>
    <row r="804" spans="1:5" x14ac:dyDescent="0.25">
      <c r="A804" s="267">
        <v>44429</v>
      </c>
      <c r="B804" s="272">
        <v>8367</v>
      </c>
      <c r="C804" s="272">
        <v>7512.6928631999999</v>
      </c>
      <c r="D804" s="269">
        <f t="shared" si="24"/>
        <v>854.30713680000008</v>
      </c>
      <c r="E804" s="271">
        <f t="shared" si="25"/>
        <v>0.10210435482251703</v>
      </c>
    </row>
    <row r="805" spans="1:5" x14ac:dyDescent="0.25">
      <c r="A805" s="267">
        <v>44430</v>
      </c>
      <c r="B805" s="272">
        <v>6206</v>
      </c>
      <c r="C805" s="272">
        <v>5588.8553917999998</v>
      </c>
      <c r="D805" s="269">
        <f t="shared" si="24"/>
        <v>617.14460820000022</v>
      </c>
      <c r="E805" s="271">
        <f t="shared" si="25"/>
        <v>9.9443217563648115E-2</v>
      </c>
    </row>
    <row r="806" spans="1:5" x14ac:dyDescent="0.25">
      <c r="A806" s="267">
        <v>44431</v>
      </c>
      <c r="B806" s="272">
        <v>3852</v>
      </c>
      <c r="C806" s="272">
        <v>2940.6334821999999</v>
      </c>
      <c r="D806" s="269">
        <f t="shared" si="24"/>
        <v>911.36651780000011</v>
      </c>
      <c r="E806" s="271">
        <f t="shared" si="25"/>
        <v>0.23659566921079961</v>
      </c>
    </row>
  </sheetData>
  <mergeCells count="1">
    <mergeCell ref="H1:I1"/>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C353C-053F-4785-A18B-F7B774F4F3A0}">
  <sheetPr codeName="Sheet11"/>
  <dimension ref="B1:E59"/>
  <sheetViews>
    <sheetView workbookViewId="0">
      <selection activeCell="D4" sqref="D4"/>
    </sheetView>
  </sheetViews>
  <sheetFormatPr defaultRowHeight="15" x14ac:dyDescent="0.25"/>
  <sheetData>
    <row r="1" spans="2:5" x14ac:dyDescent="0.25">
      <c r="B1" s="17" t="s">
        <v>316</v>
      </c>
      <c r="C1" t="s">
        <v>318</v>
      </c>
      <c r="D1" t="s">
        <v>320</v>
      </c>
      <c r="E1" t="s">
        <v>317</v>
      </c>
    </row>
    <row r="2" spans="2:5" x14ac:dyDescent="0.25">
      <c r="B2" s="285">
        <v>44432</v>
      </c>
      <c r="C2" s="280">
        <v>3118.5442942999998</v>
      </c>
      <c r="D2" s="280">
        <v>3363.8456382999998</v>
      </c>
      <c r="E2" s="280">
        <v>4080</v>
      </c>
    </row>
    <row r="3" spans="2:5" x14ac:dyDescent="0.25">
      <c r="B3" s="285">
        <v>44433</v>
      </c>
      <c r="C3" s="280">
        <v>3816.0052249</v>
      </c>
      <c r="D3" s="280">
        <v>3523.8505930000001</v>
      </c>
      <c r="E3" s="280">
        <v>4178</v>
      </c>
    </row>
    <row r="4" spans="2:5" x14ac:dyDescent="0.25">
      <c r="B4" s="285">
        <v>44434</v>
      </c>
      <c r="C4" s="280">
        <v>4591.7754240000004</v>
      </c>
      <c r="D4" s="280">
        <v>3937.5900464000001</v>
      </c>
      <c r="E4" s="280">
        <v>4540</v>
      </c>
    </row>
    <row r="5" spans="2:5" x14ac:dyDescent="0.25">
      <c r="B5" s="285">
        <v>44435</v>
      </c>
      <c r="C5" s="280">
        <v>6088.5792115000004</v>
      </c>
      <c r="D5" s="280">
        <v>5950.6710745</v>
      </c>
      <c r="E5" s="280">
        <v>6648</v>
      </c>
    </row>
    <row r="6" spans="2:5" x14ac:dyDescent="0.25">
      <c r="B6" s="285">
        <v>44436</v>
      </c>
      <c r="C6" s="280">
        <v>8465.2984966000004</v>
      </c>
      <c r="D6" s="280">
        <v>8387.6480704999994</v>
      </c>
      <c r="E6" s="280">
        <v>9118</v>
      </c>
    </row>
    <row r="7" spans="2:5" x14ac:dyDescent="0.25">
      <c r="B7" s="285">
        <v>44437</v>
      </c>
      <c r="C7" s="280">
        <v>6854.0846275000004</v>
      </c>
      <c r="D7" s="280">
        <v>6650.8041814999997</v>
      </c>
      <c r="E7" s="280">
        <v>8891</v>
      </c>
    </row>
    <row r="8" spans="2:5" x14ac:dyDescent="0.25">
      <c r="B8" s="285">
        <v>44438</v>
      </c>
      <c r="C8" s="280">
        <v>4318.6709901000004</v>
      </c>
      <c r="D8" s="280">
        <v>4590.2306239</v>
      </c>
      <c r="E8" s="280">
        <v>6079</v>
      </c>
    </row>
    <row r="9" spans="2:5" x14ac:dyDescent="0.25">
      <c r="B9" s="285">
        <v>44439</v>
      </c>
      <c r="C9" s="280">
        <v>3486.7907727000002</v>
      </c>
      <c r="D9" s="280">
        <v>4095.2556719999998</v>
      </c>
      <c r="E9" s="280">
        <v>4682</v>
      </c>
    </row>
    <row r="10" spans="2:5" x14ac:dyDescent="0.25">
      <c r="B10" s="285">
        <v>44440</v>
      </c>
      <c r="C10" s="280">
        <v>3428.2320116000001</v>
      </c>
      <c r="D10" s="280">
        <v>3808.1999891</v>
      </c>
    </row>
    <row r="11" spans="2:5" x14ac:dyDescent="0.25">
      <c r="B11" s="285">
        <v>44441</v>
      </c>
      <c r="C11" s="280">
        <v>3646.2410920000002</v>
      </c>
      <c r="D11" s="280">
        <v>3721.6158676</v>
      </c>
    </row>
    <row r="12" spans="2:5" x14ac:dyDescent="0.25">
      <c r="B12" s="285">
        <v>44442</v>
      </c>
      <c r="C12" s="280">
        <v>5679.9461056999999</v>
      </c>
      <c r="D12" s="280">
        <v>5757.0779714</v>
      </c>
    </row>
    <row r="13" spans="2:5" x14ac:dyDescent="0.25">
      <c r="B13" s="285">
        <v>44443</v>
      </c>
      <c r="C13" s="280">
        <v>8441.4644016999991</v>
      </c>
      <c r="D13" s="280">
        <v>8350.1345020999997</v>
      </c>
    </row>
    <row r="14" spans="2:5" x14ac:dyDescent="0.25">
      <c r="B14" s="285">
        <v>44444</v>
      </c>
      <c r="C14" s="280">
        <v>6403.9064866999997</v>
      </c>
      <c r="D14" s="280">
        <v>6512.5311493999998</v>
      </c>
    </row>
    <row r="15" spans="2:5" x14ac:dyDescent="0.25">
      <c r="B15" s="285">
        <v>44445</v>
      </c>
      <c r="C15" s="280">
        <v>3616.0959002999998</v>
      </c>
      <c r="D15" s="280">
        <v>3931.4926506000002</v>
      </c>
    </row>
    <row r="16" spans="2:5" x14ac:dyDescent="0.25">
      <c r="B16" s="285">
        <v>44446</v>
      </c>
      <c r="C16" s="280">
        <v>4071.2193960999998</v>
      </c>
      <c r="D16" s="280">
        <v>4348.3782290999998</v>
      </c>
    </row>
    <row r="17" spans="2:4" x14ac:dyDescent="0.25">
      <c r="B17" s="285">
        <v>44447</v>
      </c>
      <c r="C17" s="280">
        <v>4326.8728375000001</v>
      </c>
      <c r="D17" s="280">
        <v>4346.7206748999997</v>
      </c>
    </row>
    <row r="18" spans="2:4" x14ac:dyDescent="0.25">
      <c r="B18" s="285">
        <v>44448</v>
      </c>
      <c r="C18" s="280">
        <v>4343.7002843999999</v>
      </c>
      <c r="D18" s="280">
        <v>4352.3448835999998</v>
      </c>
    </row>
    <row r="19" spans="2:4" x14ac:dyDescent="0.25">
      <c r="B19" s="285">
        <v>44449</v>
      </c>
      <c r="C19" s="280">
        <v>6701.8238283000001</v>
      </c>
      <c r="D19" s="280">
        <v>6446.1058947000001</v>
      </c>
    </row>
    <row r="20" spans="2:4" x14ac:dyDescent="0.25">
      <c r="B20" s="285">
        <v>44450</v>
      </c>
      <c r="C20" s="280">
        <v>9877.3293914999995</v>
      </c>
      <c r="D20" s="280">
        <v>9281.5865322999998</v>
      </c>
    </row>
    <row r="21" spans="2:4" x14ac:dyDescent="0.25">
      <c r="B21" s="285">
        <v>44451</v>
      </c>
      <c r="C21" s="280">
        <v>7111.2518928999998</v>
      </c>
      <c r="D21" s="280">
        <v>7281.0060212999997</v>
      </c>
    </row>
    <row r="22" spans="2:4" x14ac:dyDescent="0.25">
      <c r="B22" s="285">
        <v>44452</v>
      </c>
      <c r="C22" s="280">
        <v>4088.6313194999998</v>
      </c>
      <c r="D22" s="280">
        <v>4515.4236632000002</v>
      </c>
    </row>
    <row r="23" spans="2:4" x14ac:dyDescent="0.25">
      <c r="B23" s="285">
        <v>44453</v>
      </c>
      <c r="C23" s="280">
        <v>4772.6649304000002</v>
      </c>
      <c r="D23" s="280">
        <v>4950.4275015000003</v>
      </c>
    </row>
    <row r="24" spans="2:4" x14ac:dyDescent="0.25">
      <c r="B24" s="285">
        <v>44454</v>
      </c>
      <c r="C24" s="280">
        <v>4435.2032392000001</v>
      </c>
      <c r="D24" s="280">
        <v>4737.5495842999999</v>
      </c>
    </row>
    <row r="25" spans="2:4" x14ac:dyDescent="0.25">
      <c r="B25" s="285">
        <v>44455</v>
      </c>
      <c r="C25" s="280">
        <v>4397.8389649999999</v>
      </c>
      <c r="D25" s="280">
        <v>4501.6301467000003</v>
      </c>
    </row>
    <row r="26" spans="2:4" x14ac:dyDescent="0.25">
      <c r="B26" s="285">
        <v>44456</v>
      </c>
      <c r="C26" s="280">
        <v>6439.1565214000002</v>
      </c>
      <c r="D26" s="280">
        <v>6409.5706412999998</v>
      </c>
    </row>
    <row r="27" spans="2:4" x14ac:dyDescent="0.25">
      <c r="B27" s="285">
        <v>44457</v>
      </c>
      <c r="C27" s="280">
        <v>9254.0709852</v>
      </c>
      <c r="D27" s="280">
        <v>8966.2819397000003</v>
      </c>
    </row>
    <row r="28" spans="2:4" x14ac:dyDescent="0.25">
      <c r="B28" s="285">
        <v>44458</v>
      </c>
      <c r="C28" s="280">
        <v>7163.8289248999999</v>
      </c>
      <c r="D28" s="280">
        <v>7105.3779277000003</v>
      </c>
    </row>
    <row r="29" spans="2:4" x14ac:dyDescent="0.25">
      <c r="B29" s="285">
        <v>44459</v>
      </c>
      <c r="C29" s="280">
        <v>4091.6765246</v>
      </c>
      <c r="D29" s="280">
        <v>4415.8828665000001</v>
      </c>
    </row>
    <row r="30" spans="2:4" x14ac:dyDescent="0.25">
      <c r="B30" s="285">
        <v>44460</v>
      </c>
      <c r="C30" s="280">
        <v>4314.9843824999998</v>
      </c>
      <c r="D30" s="280">
        <v>4657.8419723999996</v>
      </c>
    </row>
    <row r="31" spans="2:4" x14ac:dyDescent="0.25">
      <c r="B31" s="285">
        <v>44461</v>
      </c>
      <c r="C31" s="280">
        <v>4409.5848511000004</v>
      </c>
      <c r="D31" s="280">
        <v>4517.3443777000002</v>
      </c>
    </row>
    <row r="32" spans="2:4" x14ac:dyDescent="0.25">
      <c r="B32" s="285">
        <v>44462</v>
      </c>
      <c r="C32" s="280">
        <v>4409.2131349000001</v>
      </c>
      <c r="D32" s="280">
        <v>4426.7624949000001</v>
      </c>
    </row>
    <row r="33" spans="2:4" x14ac:dyDescent="0.25">
      <c r="B33" s="285">
        <v>44463</v>
      </c>
      <c r="C33" s="280">
        <v>6750.0300848999996</v>
      </c>
      <c r="D33" s="280">
        <v>6482.3094302</v>
      </c>
    </row>
    <row r="34" spans="2:4" x14ac:dyDescent="0.25">
      <c r="B34" s="285">
        <v>44464</v>
      </c>
      <c r="C34" s="280">
        <v>10202.4656304</v>
      </c>
      <c r="D34" s="280">
        <v>9390.1580651999993</v>
      </c>
    </row>
    <row r="35" spans="2:4" x14ac:dyDescent="0.25">
      <c r="B35" s="285">
        <v>44465</v>
      </c>
      <c r="C35" s="280">
        <v>7301.2190965999998</v>
      </c>
      <c r="D35" s="280">
        <v>7406.5821100000003</v>
      </c>
    </row>
    <row r="36" spans="2:4" x14ac:dyDescent="0.25">
      <c r="B36" s="285">
        <v>44466</v>
      </c>
      <c r="C36" s="280">
        <v>3949.7871730000002</v>
      </c>
      <c r="D36" s="280">
        <v>4507.3975680000003</v>
      </c>
    </row>
    <row r="37" spans="2:4" x14ac:dyDescent="0.25">
      <c r="B37" s="285">
        <v>44467</v>
      </c>
      <c r="C37" s="280">
        <v>4284.4625281999997</v>
      </c>
      <c r="D37" s="280">
        <v>4730.4852504</v>
      </c>
    </row>
    <row r="38" spans="2:4" x14ac:dyDescent="0.25">
      <c r="B38" s="285">
        <v>44468</v>
      </c>
      <c r="C38" s="280">
        <v>4098.2219210000003</v>
      </c>
      <c r="D38" s="280">
        <v>4477.4706121999998</v>
      </c>
    </row>
    <row r="39" spans="2:4" x14ac:dyDescent="0.25">
      <c r="B39" s="285">
        <v>44469</v>
      </c>
      <c r="C39" s="280">
        <v>4261.1001397999999</v>
      </c>
      <c r="D39" s="280">
        <v>4245.1484309999996</v>
      </c>
    </row>
    <row r="40" spans="2:4" x14ac:dyDescent="0.25">
      <c r="B40" s="285">
        <v>44470</v>
      </c>
      <c r="C40" s="280">
        <v>5338.9005073999997</v>
      </c>
      <c r="D40" s="280">
        <v>5808.4207641000003</v>
      </c>
    </row>
    <row r="41" spans="2:4" x14ac:dyDescent="0.25">
      <c r="B41" s="285">
        <v>44471</v>
      </c>
      <c r="C41" s="280">
        <v>9449.9896898000006</v>
      </c>
      <c r="D41" s="280">
        <v>8668.2289462000008</v>
      </c>
    </row>
    <row r="42" spans="2:4" x14ac:dyDescent="0.25">
      <c r="B42" s="285">
        <v>44472</v>
      </c>
      <c r="C42" s="280">
        <v>6082.2212356</v>
      </c>
      <c r="D42" s="280">
        <v>6402.9111124000001</v>
      </c>
    </row>
    <row r="43" spans="2:4" x14ac:dyDescent="0.25">
      <c r="B43" s="285">
        <v>44473</v>
      </c>
      <c r="C43" s="280">
        <v>3030.9249429000001</v>
      </c>
      <c r="D43" s="280">
        <v>3473.0014461000001</v>
      </c>
    </row>
    <row r="44" spans="2:4" x14ac:dyDescent="0.25">
      <c r="B44" s="285">
        <v>44474</v>
      </c>
      <c r="C44" s="280">
        <v>3402.267566</v>
      </c>
      <c r="D44" s="280">
        <v>3799.3978952000002</v>
      </c>
    </row>
    <row r="45" spans="2:4" x14ac:dyDescent="0.25">
      <c r="B45" s="285">
        <v>44475</v>
      </c>
      <c r="C45" s="280">
        <v>3201.4978095000001</v>
      </c>
      <c r="D45" s="280">
        <v>3460.8778461000002</v>
      </c>
    </row>
    <row r="46" spans="2:4" x14ac:dyDescent="0.25">
      <c r="B46" s="285">
        <v>44476</v>
      </c>
      <c r="C46" s="280">
        <v>3288.1370037000002</v>
      </c>
      <c r="D46" s="280">
        <v>3357.1567332</v>
      </c>
    </row>
    <row r="47" spans="2:4" x14ac:dyDescent="0.25">
      <c r="B47" s="285">
        <v>44477</v>
      </c>
      <c r="C47" s="280">
        <v>4004.3136119999999</v>
      </c>
      <c r="D47" s="280">
        <v>4749.4433021000004</v>
      </c>
    </row>
    <row r="48" spans="2:4" x14ac:dyDescent="0.25">
      <c r="B48" s="285">
        <v>44478</v>
      </c>
      <c r="C48" s="280">
        <v>4523.9085544</v>
      </c>
      <c r="D48" s="280">
        <v>6065.0882678999997</v>
      </c>
    </row>
    <row r="49" spans="2:4" x14ac:dyDescent="0.25">
      <c r="B49" s="285">
        <v>44479</v>
      </c>
      <c r="C49" s="280">
        <v>3136.3894543000001</v>
      </c>
      <c r="D49" s="280">
        <v>3741.2763263000002</v>
      </c>
    </row>
    <row r="50" spans="2:4" x14ac:dyDescent="0.25">
      <c r="B50" s="285">
        <v>44480</v>
      </c>
      <c r="C50" s="280">
        <v>1182.4328579999999</v>
      </c>
      <c r="D50" s="280">
        <v>1216.1836538</v>
      </c>
    </row>
    <row r="51" spans="2:4" x14ac:dyDescent="0.25">
      <c r="B51" s="285">
        <v>44481</v>
      </c>
      <c r="C51" s="280">
        <v>1545.4806097000001</v>
      </c>
      <c r="D51" s="280">
        <v>1654.2998563000001</v>
      </c>
    </row>
    <row r="52" spans="2:4" x14ac:dyDescent="0.25">
      <c r="B52" s="285">
        <v>44482</v>
      </c>
      <c r="C52" s="280">
        <v>2570.0175872</v>
      </c>
      <c r="D52" s="280">
        <v>1988.7004692999999</v>
      </c>
    </row>
    <row r="53" spans="2:4" x14ac:dyDescent="0.25">
      <c r="B53" s="285">
        <v>44483</v>
      </c>
      <c r="C53" s="280">
        <v>3241.4520517000001</v>
      </c>
      <c r="D53" s="280">
        <v>2461.5745738999999</v>
      </c>
    </row>
    <row r="54" spans="2:4" x14ac:dyDescent="0.25">
      <c r="B54" s="285">
        <v>44484</v>
      </c>
      <c r="C54" s="280">
        <v>5209.9541147999998</v>
      </c>
      <c r="D54" s="280">
        <v>4702.307213</v>
      </c>
    </row>
    <row r="55" spans="2:4" x14ac:dyDescent="0.25">
      <c r="B55" s="285">
        <v>44485</v>
      </c>
      <c r="C55" s="280">
        <v>7815.9789084000004</v>
      </c>
      <c r="D55" s="280">
        <v>7367.4752878999998</v>
      </c>
    </row>
    <row r="56" spans="2:4" x14ac:dyDescent="0.25">
      <c r="B56" s="285">
        <v>44486</v>
      </c>
      <c r="C56" s="280">
        <v>5605.4458238999996</v>
      </c>
      <c r="D56" s="280">
        <v>5531.5174467999996</v>
      </c>
    </row>
    <row r="57" spans="2:4" x14ac:dyDescent="0.25">
      <c r="B57" s="285">
        <v>44487</v>
      </c>
      <c r="C57" s="280">
        <v>2816.3454719000001</v>
      </c>
      <c r="D57" s="280">
        <v>2950.3601994000001</v>
      </c>
    </row>
    <row r="58" spans="2:4" x14ac:dyDescent="0.25">
      <c r="B58" s="285">
        <v>44488</v>
      </c>
      <c r="C58" s="280">
        <v>3135.7987432</v>
      </c>
      <c r="D58" s="280">
        <v>3331.1564211</v>
      </c>
    </row>
    <row r="59" spans="2:4" x14ac:dyDescent="0.25">
      <c r="B59" s="285">
        <v>44489</v>
      </c>
      <c r="C59" s="280">
        <v>3339.8474869000001</v>
      </c>
      <c r="D59" s="280">
        <v>3294.0668829000001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3BF73-B9E2-4CD3-A071-E149EFDCA831}">
  <sheetPr codeName="Sheet1"/>
  <dimension ref="A1:F67"/>
  <sheetViews>
    <sheetView zoomScale="85" zoomScaleNormal="85" workbookViewId="0"/>
  </sheetViews>
  <sheetFormatPr defaultRowHeight="15" x14ac:dyDescent="0.25"/>
  <cols>
    <col min="1" max="1" width="33.5703125" bestFit="1" customWidth="1"/>
    <col min="2" max="2" width="18.85546875" bestFit="1" customWidth="1"/>
    <col min="3" max="3" width="17.28515625" bestFit="1" customWidth="1"/>
  </cols>
  <sheetData>
    <row r="1" spans="1:6" x14ac:dyDescent="0.25">
      <c r="A1" s="279" t="s">
        <v>295</v>
      </c>
      <c r="B1" s="279" t="s">
        <v>296</v>
      </c>
      <c r="C1" s="279" t="s">
        <v>297</v>
      </c>
      <c r="D1" s="279" t="s">
        <v>298</v>
      </c>
      <c r="E1" s="279" t="s">
        <v>299</v>
      </c>
      <c r="F1" s="279" t="s">
        <v>300</v>
      </c>
    </row>
    <row r="2" spans="1:6" x14ac:dyDescent="0.25">
      <c r="A2" s="6" t="s">
        <v>294</v>
      </c>
      <c r="B2" s="278">
        <v>1179.79387</v>
      </c>
      <c r="C2" s="278">
        <v>187.63499999999999</v>
      </c>
      <c r="D2" s="278">
        <v>6.2880000000000003</v>
      </c>
      <c r="E2" s="278">
        <v>0</v>
      </c>
      <c r="F2" s="278">
        <v>0</v>
      </c>
    </row>
    <row r="3" spans="1:6" x14ac:dyDescent="0.25">
      <c r="A3" s="6" t="s">
        <v>158</v>
      </c>
      <c r="B3" s="278">
        <v>1654.6245699999999</v>
      </c>
      <c r="C3" s="278">
        <v>167.017</v>
      </c>
      <c r="D3" s="278">
        <v>9.907</v>
      </c>
      <c r="E3" s="278">
        <v>0</v>
      </c>
      <c r="F3" s="278">
        <v>1.3859999999999999</v>
      </c>
    </row>
    <row r="4" spans="1:6" x14ac:dyDescent="0.25">
      <c r="A4" s="6" t="s">
        <v>113</v>
      </c>
      <c r="B4" s="278">
        <v>631.92156</v>
      </c>
      <c r="C4" s="278">
        <v>273.97199999999998</v>
      </c>
      <c r="D4" s="278">
        <v>2.3069999999999999</v>
      </c>
      <c r="E4" s="278">
        <v>2.1000000000000001E-2</v>
      </c>
      <c r="F4" s="278">
        <v>1.381</v>
      </c>
    </row>
    <row r="5" spans="1:6" x14ac:dyDescent="0.25">
      <c r="A5" s="6" t="s">
        <v>114</v>
      </c>
      <c r="B5" s="278">
        <v>1952.1990900000001</v>
      </c>
      <c r="C5" s="278">
        <v>681.303</v>
      </c>
      <c r="D5" s="278">
        <v>2.8650000000000002</v>
      </c>
      <c r="E5" s="278">
        <v>4.0000000000000001E-3</v>
      </c>
      <c r="F5" s="278">
        <v>1.077</v>
      </c>
    </row>
    <row r="6" spans="1:6" x14ac:dyDescent="0.25">
      <c r="A6" s="6" t="s">
        <v>115</v>
      </c>
      <c r="B6" s="278">
        <v>985.32376999999997</v>
      </c>
      <c r="C6" s="278">
        <v>275.113</v>
      </c>
      <c r="D6" s="278">
        <v>3.5819999999999999</v>
      </c>
      <c r="E6" s="278">
        <v>0</v>
      </c>
      <c r="F6" s="278">
        <v>1.137</v>
      </c>
    </row>
    <row r="7" spans="1:6" x14ac:dyDescent="0.25">
      <c r="A7" s="6" t="s">
        <v>116</v>
      </c>
      <c r="B7" s="278">
        <v>1537.75523</v>
      </c>
      <c r="C7" s="278">
        <v>744.53700000000003</v>
      </c>
      <c r="D7" s="278">
        <v>2.0649999999999999</v>
      </c>
      <c r="E7" s="278">
        <v>3.9E-2</v>
      </c>
      <c r="F7" s="278">
        <v>1.286</v>
      </c>
    </row>
    <row r="8" spans="1:6" x14ac:dyDescent="0.25">
      <c r="A8" s="6" t="s">
        <v>117</v>
      </c>
      <c r="B8" s="278">
        <v>647.91538000000003</v>
      </c>
      <c r="C8" s="278">
        <v>494.60599999999999</v>
      </c>
      <c r="D8" s="278">
        <v>1.31</v>
      </c>
      <c r="E8" s="278">
        <v>0.191</v>
      </c>
      <c r="F8" s="278">
        <v>1.133</v>
      </c>
    </row>
    <row r="9" spans="1:6" x14ac:dyDescent="0.25">
      <c r="A9" s="6" t="s">
        <v>118</v>
      </c>
      <c r="B9" s="278">
        <v>192.07284000000001</v>
      </c>
      <c r="C9" s="278">
        <v>683.92399999999998</v>
      </c>
      <c r="D9" s="278">
        <v>0.28100000000000003</v>
      </c>
      <c r="E9" s="278">
        <v>0.77900000000000003</v>
      </c>
      <c r="F9" s="278">
        <v>1.085</v>
      </c>
    </row>
    <row r="10" spans="1:6" x14ac:dyDescent="0.25">
      <c r="A10" s="6" t="s">
        <v>159</v>
      </c>
      <c r="B10" s="278">
        <v>-583.58255999999994</v>
      </c>
      <c r="C10" s="278">
        <v>170.739</v>
      </c>
      <c r="D10" s="278">
        <v>-3.4180000000000001</v>
      </c>
      <c r="E10" s="278">
        <v>1E-3</v>
      </c>
      <c r="F10" s="278">
        <v>1.4490000000000001</v>
      </c>
    </row>
    <row r="11" spans="1:6" x14ac:dyDescent="0.25">
      <c r="A11" s="6" t="s">
        <v>160</v>
      </c>
      <c r="B11" s="278">
        <v>3581.8789900000002</v>
      </c>
      <c r="C11" s="278">
        <v>178.09100000000001</v>
      </c>
      <c r="D11" s="278">
        <v>20.113</v>
      </c>
      <c r="E11" s="278">
        <v>0</v>
      </c>
      <c r="F11" s="278">
        <v>1.5760000000000001</v>
      </c>
    </row>
    <row r="12" spans="1:6" x14ac:dyDescent="0.25">
      <c r="A12" s="6" t="s">
        <v>161</v>
      </c>
      <c r="B12" s="278">
        <v>1690.1331399999999</v>
      </c>
      <c r="C12" s="278">
        <v>179.24100000000001</v>
      </c>
      <c r="D12" s="278">
        <v>9.4290000000000003</v>
      </c>
      <c r="E12" s="278">
        <v>0</v>
      </c>
      <c r="F12" s="278">
        <v>1.597</v>
      </c>
    </row>
    <row r="13" spans="1:6" x14ac:dyDescent="0.25">
      <c r="A13" s="6" t="s">
        <v>139</v>
      </c>
      <c r="B13" s="278">
        <v>2407.5261</v>
      </c>
      <c r="C13" s="278">
        <v>338.19400000000002</v>
      </c>
      <c r="D13" s="278">
        <v>7.1189999999999998</v>
      </c>
      <c r="E13" s="278">
        <v>0</v>
      </c>
      <c r="F13" s="278">
        <v>1.5820000000000001</v>
      </c>
    </row>
    <row r="14" spans="1:6" x14ac:dyDescent="0.25">
      <c r="A14" s="6" t="s">
        <v>150</v>
      </c>
      <c r="B14" s="278">
        <v>1245.85977</v>
      </c>
      <c r="C14" s="278">
        <v>310.774</v>
      </c>
      <c r="D14" s="278">
        <v>4.0090000000000003</v>
      </c>
      <c r="E14" s="278">
        <v>0</v>
      </c>
      <c r="F14" s="278">
        <v>1.3360000000000001</v>
      </c>
    </row>
    <row r="15" spans="1:6" x14ac:dyDescent="0.25">
      <c r="A15" s="6" t="s">
        <v>119</v>
      </c>
      <c r="B15" s="278">
        <v>2432.62383</v>
      </c>
      <c r="C15" s="278">
        <v>395.62400000000002</v>
      </c>
      <c r="D15" s="278">
        <v>6.149</v>
      </c>
      <c r="E15" s="278">
        <v>0</v>
      </c>
      <c r="F15" s="278">
        <v>1.0860000000000001</v>
      </c>
    </row>
    <row r="16" spans="1:6" x14ac:dyDescent="0.25">
      <c r="A16" s="6" t="s">
        <v>145</v>
      </c>
      <c r="B16" s="278">
        <v>800.53656999999998</v>
      </c>
      <c r="C16" s="278">
        <v>502.08699999999999</v>
      </c>
      <c r="D16" s="278">
        <v>1.5940000000000001</v>
      </c>
      <c r="E16" s="278">
        <v>0.111</v>
      </c>
      <c r="F16" s="278">
        <v>1.1679999999999999</v>
      </c>
    </row>
    <row r="17" spans="1:6" x14ac:dyDescent="0.25">
      <c r="A17" s="6" t="s">
        <v>73</v>
      </c>
      <c r="B17" s="278">
        <v>5983.6007600000003</v>
      </c>
      <c r="C17" s="278">
        <v>675.22400000000005</v>
      </c>
      <c r="D17" s="278">
        <v>8.8620000000000001</v>
      </c>
      <c r="E17" s="278">
        <v>0</v>
      </c>
      <c r="F17" s="278">
        <v>1.0569999999999999</v>
      </c>
    </row>
    <row r="18" spans="1:6" x14ac:dyDescent="0.25">
      <c r="A18" s="6" t="s">
        <v>74</v>
      </c>
      <c r="B18" s="278">
        <v>1312.4451200000001</v>
      </c>
      <c r="C18" s="278">
        <v>664.524</v>
      </c>
      <c r="D18" s="278">
        <v>1.9750000000000001</v>
      </c>
      <c r="E18" s="278">
        <v>4.9000000000000002E-2</v>
      </c>
      <c r="F18" s="278">
        <v>1.024</v>
      </c>
    </row>
    <row r="19" spans="1:6" x14ac:dyDescent="0.25">
      <c r="A19" s="6" t="s">
        <v>75</v>
      </c>
      <c r="B19" s="278">
        <v>6720.5587599999999</v>
      </c>
      <c r="C19" s="278">
        <v>478.16</v>
      </c>
      <c r="D19" s="278">
        <v>14.055</v>
      </c>
      <c r="E19" s="278">
        <v>0</v>
      </c>
      <c r="F19" s="278">
        <v>1.0589999999999999</v>
      </c>
    </row>
    <row r="20" spans="1:6" x14ac:dyDescent="0.25">
      <c r="A20" s="6" t="s">
        <v>76</v>
      </c>
      <c r="B20" s="278">
        <v>1035.0708099999999</v>
      </c>
      <c r="C20" s="278">
        <v>386.452</v>
      </c>
      <c r="D20" s="278">
        <v>2.6779999999999999</v>
      </c>
      <c r="E20" s="278">
        <v>8.0000000000000002E-3</v>
      </c>
      <c r="F20" s="278">
        <v>1.0369999999999999</v>
      </c>
    </row>
    <row r="21" spans="1:6" x14ac:dyDescent="0.25">
      <c r="A21" s="6" t="s">
        <v>120</v>
      </c>
      <c r="B21" s="278">
        <v>970.58160999999996</v>
      </c>
      <c r="C21" s="278">
        <v>188.095</v>
      </c>
      <c r="D21" s="278">
        <v>5.16</v>
      </c>
      <c r="E21" s="278">
        <v>0</v>
      </c>
      <c r="F21" s="278">
        <v>1.2090000000000001</v>
      </c>
    </row>
    <row r="22" spans="1:6" x14ac:dyDescent="0.25">
      <c r="A22" s="6" t="s">
        <v>121</v>
      </c>
      <c r="B22" s="278">
        <v>-92.962059999999994</v>
      </c>
      <c r="C22" s="278">
        <v>185.80199999999999</v>
      </c>
      <c r="D22" s="278">
        <v>-0.5</v>
      </c>
      <c r="E22" s="278">
        <v>0.61699999999999999</v>
      </c>
      <c r="F22" s="278">
        <v>1.18</v>
      </c>
    </row>
    <row r="23" spans="1:6" x14ac:dyDescent="0.25">
      <c r="A23" s="6" t="s">
        <v>122</v>
      </c>
      <c r="B23" s="278">
        <v>2237.4317999999998</v>
      </c>
      <c r="C23" s="278">
        <v>190.94800000000001</v>
      </c>
      <c r="D23" s="278">
        <v>11.717000000000001</v>
      </c>
      <c r="E23" s="278">
        <v>0</v>
      </c>
      <c r="F23" s="278">
        <v>1.246</v>
      </c>
    </row>
    <row r="24" spans="1:6" x14ac:dyDescent="0.25">
      <c r="A24" s="6" t="s">
        <v>123</v>
      </c>
      <c r="B24" s="278">
        <v>1008.2481299999999</v>
      </c>
      <c r="C24" s="278">
        <v>184.887</v>
      </c>
      <c r="D24" s="278">
        <v>5.4530000000000003</v>
      </c>
      <c r="E24" s="278">
        <v>0</v>
      </c>
      <c r="F24" s="278">
        <v>1.169</v>
      </c>
    </row>
    <row r="25" spans="1:6" x14ac:dyDescent="0.25">
      <c r="A25" s="6" t="s">
        <v>278</v>
      </c>
      <c r="B25" s="278">
        <v>10.13003</v>
      </c>
      <c r="C25" s="278">
        <v>3.6219999999999999</v>
      </c>
      <c r="D25" s="278">
        <v>2.7970000000000002</v>
      </c>
      <c r="E25" s="278">
        <v>5.0000000000000001E-3</v>
      </c>
      <c r="F25" s="278">
        <v>17.663</v>
      </c>
    </row>
    <row r="26" spans="1:6" x14ac:dyDescent="0.25">
      <c r="A26" s="6" t="s">
        <v>71</v>
      </c>
      <c r="B26" s="278">
        <v>9.5888899999999992</v>
      </c>
      <c r="C26" s="278">
        <v>6.0910000000000002</v>
      </c>
      <c r="D26" s="278">
        <v>1.5740000000000001</v>
      </c>
      <c r="E26" s="278">
        <v>0.11600000000000001</v>
      </c>
      <c r="F26" s="278">
        <v>1.1259999999999999</v>
      </c>
    </row>
    <row r="27" spans="1:6" x14ac:dyDescent="0.25">
      <c r="A27" s="6" t="s">
        <v>124</v>
      </c>
      <c r="B27" s="278">
        <v>1547.0648799999999</v>
      </c>
      <c r="C27" s="278">
        <v>121.628</v>
      </c>
      <c r="D27" s="278">
        <v>12.72</v>
      </c>
      <c r="E27" s="278">
        <v>0</v>
      </c>
      <c r="F27" s="278">
        <v>1.306</v>
      </c>
    </row>
    <row r="28" spans="1:6" x14ac:dyDescent="0.25">
      <c r="A28" s="6" t="s">
        <v>125</v>
      </c>
      <c r="B28" s="278">
        <v>-450.12209999999999</v>
      </c>
      <c r="C28" s="278">
        <v>123.729</v>
      </c>
      <c r="D28" s="278">
        <v>-3.6379999999999999</v>
      </c>
      <c r="E28" s="278">
        <v>0</v>
      </c>
      <c r="F28" s="278">
        <v>1.319</v>
      </c>
    </row>
    <row r="29" spans="1:6" x14ac:dyDescent="0.25">
      <c r="A29" s="6" t="s">
        <v>126</v>
      </c>
      <c r="B29" s="278">
        <v>3669.4358200000001</v>
      </c>
      <c r="C29" s="278">
        <v>125.33199999999999</v>
      </c>
      <c r="D29" s="278">
        <v>29.277999999999999</v>
      </c>
      <c r="E29" s="278">
        <v>0</v>
      </c>
      <c r="F29" s="278">
        <v>1.387</v>
      </c>
    </row>
    <row r="30" spans="1:6" x14ac:dyDescent="0.25">
      <c r="A30" s="6" t="s">
        <v>127</v>
      </c>
      <c r="B30" s="278">
        <v>1848.7198000000001</v>
      </c>
      <c r="C30" s="278">
        <v>125.56699999999999</v>
      </c>
      <c r="D30" s="278">
        <v>14.723000000000001</v>
      </c>
      <c r="E30" s="278">
        <v>0</v>
      </c>
      <c r="F30" s="278">
        <v>1.3919999999999999</v>
      </c>
    </row>
    <row r="31" spans="1:6" x14ac:dyDescent="0.25">
      <c r="A31" s="6" t="s">
        <v>133</v>
      </c>
      <c r="B31" s="278">
        <v>5.31595</v>
      </c>
      <c r="C31" s="278">
        <v>73.584999999999994</v>
      </c>
      <c r="D31" s="278">
        <v>7.1999999999999995E-2</v>
      </c>
      <c r="E31" s="278">
        <v>0.94199999999999995</v>
      </c>
      <c r="F31" s="278">
        <v>2.1720000000000002</v>
      </c>
    </row>
    <row r="32" spans="1:6" x14ac:dyDescent="0.25">
      <c r="A32" s="6" t="s">
        <v>128</v>
      </c>
      <c r="B32" s="278">
        <v>25.135200000000001</v>
      </c>
      <c r="C32" s="278">
        <v>308.79000000000002</v>
      </c>
      <c r="D32" s="278">
        <v>8.1000000000000003E-2</v>
      </c>
      <c r="E32" s="278">
        <v>0.93500000000000005</v>
      </c>
      <c r="F32" s="278">
        <v>39.805999999999997</v>
      </c>
    </row>
    <row r="33" spans="1:6" x14ac:dyDescent="0.25">
      <c r="A33" s="6" t="s">
        <v>107</v>
      </c>
      <c r="B33" s="278">
        <v>60.280799999999999</v>
      </c>
      <c r="C33" s="278">
        <v>286.916</v>
      </c>
      <c r="D33" s="278">
        <v>0.21</v>
      </c>
      <c r="E33" s="278">
        <v>0.83399999999999996</v>
      </c>
      <c r="F33" s="278">
        <v>33.917000000000002</v>
      </c>
    </row>
    <row r="34" spans="1:6" x14ac:dyDescent="0.25">
      <c r="A34" s="6" t="s">
        <v>108</v>
      </c>
      <c r="B34" s="278">
        <v>63.761299999999999</v>
      </c>
      <c r="C34" s="278">
        <v>124.496</v>
      </c>
      <c r="D34" s="278">
        <v>0.51200000000000001</v>
      </c>
      <c r="E34" s="278">
        <v>0.60899999999999999</v>
      </c>
      <c r="F34" s="278">
        <v>6.4939999999999998</v>
      </c>
    </row>
    <row r="35" spans="1:6" x14ac:dyDescent="0.25">
      <c r="A35" s="6" t="s">
        <v>109</v>
      </c>
      <c r="B35" s="278">
        <v>144.46440000000001</v>
      </c>
      <c r="C35" s="278">
        <v>159.94499999999999</v>
      </c>
      <c r="D35" s="278">
        <v>0.90300000000000002</v>
      </c>
      <c r="E35" s="278">
        <v>0.36699999999999999</v>
      </c>
      <c r="F35" s="278">
        <v>5.1130000000000004</v>
      </c>
    </row>
    <row r="36" spans="1:6" x14ac:dyDescent="0.25">
      <c r="A36" s="6" t="s">
        <v>110</v>
      </c>
      <c r="B36" s="278">
        <v>55.046399999999998</v>
      </c>
      <c r="C36" s="278">
        <v>185.684</v>
      </c>
      <c r="D36" s="278">
        <v>0.29599999999999999</v>
      </c>
      <c r="E36" s="278">
        <v>0.76700000000000002</v>
      </c>
      <c r="F36" s="278">
        <v>8.3989999999999991</v>
      </c>
    </row>
    <row r="37" spans="1:6" x14ac:dyDescent="0.25">
      <c r="A37" s="6" t="s">
        <v>77</v>
      </c>
      <c r="B37" s="278">
        <v>3.7499999999999999E-3</v>
      </c>
      <c r="C37" s="278">
        <v>2E-3</v>
      </c>
      <c r="D37" s="278">
        <v>2.415</v>
      </c>
      <c r="E37" s="278">
        <v>1.6E-2</v>
      </c>
      <c r="F37" s="278">
        <v>1.2250000000000001</v>
      </c>
    </row>
    <row r="38" spans="1:6" x14ac:dyDescent="0.25">
      <c r="A38" s="6" t="s">
        <v>78</v>
      </c>
      <c r="B38" s="278">
        <v>5.5999999999999995E-4</v>
      </c>
      <c r="C38" s="278">
        <v>0</v>
      </c>
      <c r="D38" s="278">
        <v>1.79</v>
      </c>
      <c r="E38" s="278">
        <v>7.3999999999999996E-2</v>
      </c>
      <c r="F38" s="278">
        <v>1.3180000000000001</v>
      </c>
    </row>
    <row r="39" spans="1:6" x14ac:dyDescent="0.25">
      <c r="A39" s="6" t="s">
        <v>283</v>
      </c>
      <c r="B39" s="278">
        <v>16.68572</v>
      </c>
      <c r="C39" s="278">
        <v>281.66899999999998</v>
      </c>
      <c r="D39" s="278">
        <v>5.8999999999999997E-2</v>
      </c>
      <c r="E39" s="278">
        <v>0.95299999999999996</v>
      </c>
      <c r="F39" s="278">
        <v>2.8530000000000002</v>
      </c>
    </row>
    <row r="40" spans="1:6" x14ac:dyDescent="0.25">
      <c r="A40" s="6" t="s">
        <v>284</v>
      </c>
      <c r="B40" s="278">
        <v>4.3600000000000002E-3</v>
      </c>
      <c r="C40" s="278">
        <v>2E-3</v>
      </c>
      <c r="D40" s="278">
        <v>2.875</v>
      </c>
      <c r="E40" s="278">
        <v>4.0000000000000001E-3</v>
      </c>
      <c r="F40" s="278">
        <v>3.762</v>
      </c>
    </row>
    <row r="41" spans="1:6" x14ac:dyDescent="0.25">
      <c r="A41" s="6" t="s">
        <v>285</v>
      </c>
      <c r="B41" s="278">
        <v>399.73732999999999</v>
      </c>
      <c r="C41" s="278">
        <v>215.92500000000001</v>
      </c>
      <c r="D41" s="278">
        <v>1.851</v>
      </c>
      <c r="E41" s="278">
        <v>6.5000000000000002E-2</v>
      </c>
      <c r="F41" s="278">
        <v>4.2050000000000001</v>
      </c>
    </row>
    <row r="42" spans="1:6" x14ac:dyDescent="0.25">
      <c r="A42" s="6" t="s">
        <v>286</v>
      </c>
      <c r="B42" s="278">
        <v>1.48E-3</v>
      </c>
      <c r="C42" s="278">
        <v>2E-3</v>
      </c>
      <c r="D42" s="278">
        <v>0.751</v>
      </c>
      <c r="E42" s="278">
        <v>0.45300000000000001</v>
      </c>
      <c r="F42" s="278">
        <v>3.6389999999999998</v>
      </c>
    </row>
    <row r="43" spans="1:6" x14ac:dyDescent="0.25">
      <c r="A43" s="6" t="s">
        <v>287</v>
      </c>
      <c r="B43" s="278">
        <v>1.09E-3</v>
      </c>
      <c r="C43" s="278">
        <v>2E-3</v>
      </c>
      <c r="D43" s="278">
        <v>0.45200000000000001</v>
      </c>
      <c r="E43" s="278">
        <v>0.65100000000000002</v>
      </c>
      <c r="F43" s="278">
        <v>4.1159999999999997</v>
      </c>
    </row>
    <row r="44" spans="1:6" x14ac:dyDescent="0.25">
      <c r="A44" s="6" t="s">
        <v>273</v>
      </c>
      <c r="B44" s="278">
        <v>3.6470000000000002E-2</v>
      </c>
      <c r="C44" s="278">
        <v>4.4999999999999998E-2</v>
      </c>
      <c r="D44" s="278">
        <v>0.81299999999999994</v>
      </c>
      <c r="E44" s="278">
        <v>0.41599999999999998</v>
      </c>
      <c r="F44" s="278">
        <v>5.92</v>
      </c>
    </row>
    <row r="45" spans="1:6" x14ac:dyDescent="0.25">
      <c r="A45" s="6" t="s">
        <v>274</v>
      </c>
      <c r="B45" s="278">
        <v>0.15289</v>
      </c>
      <c r="C45" s="278">
        <v>2.1999999999999999E-2</v>
      </c>
      <c r="D45" s="278">
        <v>7.0819999999999999</v>
      </c>
      <c r="E45" s="278">
        <v>0</v>
      </c>
      <c r="F45" s="278">
        <v>3.694</v>
      </c>
    </row>
    <row r="46" spans="1:6" x14ac:dyDescent="0.25">
      <c r="A46" s="6" t="s">
        <v>275</v>
      </c>
      <c r="B46" s="278">
        <v>0.21626999999999999</v>
      </c>
      <c r="C46" s="278">
        <v>2.8000000000000001E-2</v>
      </c>
      <c r="D46" s="278">
        <v>7.6449999999999996</v>
      </c>
      <c r="E46" s="278">
        <v>0</v>
      </c>
      <c r="F46" s="278">
        <v>15.145</v>
      </c>
    </row>
    <row r="47" spans="1:6" x14ac:dyDescent="0.25">
      <c r="A47" s="6" t="s">
        <v>276</v>
      </c>
      <c r="B47" s="278">
        <v>0.21629999999999999</v>
      </c>
      <c r="C47" s="278">
        <v>2.1999999999999999E-2</v>
      </c>
      <c r="D47" s="278">
        <v>9.9130000000000003</v>
      </c>
      <c r="E47" s="278">
        <v>0</v>
      </c>
      <c r="F47" s="278">
        <v>8.61</v>
      </c>
    </row>
    <row r="48" spans="1:6" x14ac:dyDescent="0.25">
      <c r="A48" s="6" t="s">
        <v>277</v>
      </c>
      <c r="B48" s="278">
        <v>0.16914000000000001</v>
      </c>
      <c r="C48" s="278">
        <v>3.5000000000000003E-2</v>
      </c>
      <c r="D48" s="278">
        <v>4.8179999999999996</v>
      </c>
      <c r="E48" s="278">
        <v>0</v>
      </c>
      <c r="F48" s="278">
        <v>6.5250000000000004</v>
      </c>
    </row>
    <row r="49" spans="1:6" x14ac:dyDescent="0.25">
      <c r="A49" s="6" t="s">
        <v>27</v>
      </c>
      <c r="B49" s="278">
        <v>15.025539999999999</v>
      </c>
      <c r="C49" s="278">
        <v>44.658999999999999</v>
      </c>
      <c r="D49" s="278">
        <v>0.33600000000000002</v>
      </c>
      <c r="E49" s="278">
        <v>0.73699999999999999</v>
      </c>
      <c r="F49" s="278">
        <v>7.7770000000000001</v>
      </c>
    </row>
    <row r="50" spans="1:6" x14ac:dyDescent="0.25">
      <c r="A50" s="6" t="s">
        <v>29</v>
      </c>
      <c r="B50" s="278">
        <v>10.670820000000001</v>
      </c>
      <c r="C50" s="278">
        <v>55.451999999999998</v>
      </c>
      <c r="D50" s="278">
        <v>0.192</v>
      </c>
      <c r="E50" s="278">
        <v>0.84699999999999998</v>
      </c>
      <c r="F50" s="278">
        <v>6.6159999999999997</v>
      </c>
    </row>
    <row r="51" spans="1:6" x14ac:dyDescent="0.25">
      <c r="A51" s="6" t="s">
        <v>84</v>
      </c>
      <c r="B51" s="278">
        <v>0.41987000000000002</v>
      </c>
      <c r="C51" s="278">
        <v>0.13100000000000001</v>
      </c>
      <c r="D51" s="278">
        <v>3.2069999999999999</v>
      </c>
      <c r="E51" s="278">
        <v>1E-3</v>
      </c>
      <c r="F51" s="278">
        <v>8.1180000000000003</v>
      </c>
    </row>
    <row r="52" spans="1:6" x14ac:dyDescent="0.25">
      <c r="A52" s="6" t="s">
        <v>85</v>
      </c>
      <c r="B52" s="278">
        <v>0.18128</v>
      </c>
      <c r="C52" s="278">
        <v>1.5640000000000001</v>
      </c>
      <c r="D52" s="278">
        <v>0.11600000000000001</v>
      </c>
      <c r="E52" s="278">
        <v>0.90800000000000003</v>
      </c>
      <c r="F52" s="278">
        <v>3.9729999999999999</v>
      </c>
    </row>
    <row r="53" spans="1:6" x14ac:dyDescent="0.25">
      <c r="A53" s="6" t="s">
        <v>86</v>
      </c>
      <c r="B53" s="278">
        <v>0.37512000000000001</v>
      </c>
      <c r="C53" s="278">
        <v>0.58499999999999996</v>
      </c>
      <c r="D53" s="278">
        <v>0.64200000000000002</v>
      </c>
      <c r="E53" s="278">
        <v>0.52100000000000002</v>
      </c>
      <c r="F53" s="278">
        <v>3.1139999999999999</v>
      </c>
    </row>
    <row r="54" spans="1:6" x14ac:dyDescent="0.25">
      <c r="A54" s="6" t="s">
        <v>87</v>
      </c>
      <c r="B54" s="278">
        <v>0.43341000000000002</v>
      </c>
      <c r="C54" s="278">
        <v>0.47299999999999998</v>
      </c>
      <c r="D54" s="278">
        <v>0.91700000000000004</v>
      </c>
      <c r="E54" s="278">
        <v>0.36</v>
      </c>
      <c r="F54" s="278">
        <v>3.2440000000000002</v>
      </c>
    </row>
    <row r="55" spans="1:6" x14ac:dyDescent="0.25">
      <c r="A55" s="6" t="s">
        <v>88</v>
      </c>
      <c r="B55" s="278">
        <v>0.11135</v>
      </c>
      <c r="C55" s="278">
        <v>0.70899999999999996</v>
      </c>
      <c r="D55" s="278">
        <v>0.157</v>
      </c>
      <c r="E55" s="278">
        <v>0.875</v>
      </c>
      <c r="F55" s="278">
        <v>5.492</v>
      </c>
    </row>
    <row r="56" spans="1:6" x14ac:dyDescent="0.25">
      <c r="A56" s="6" t="s">
        <v>19</v>
      </c>
      <c r="B56" s="278">
        <v>0.23286999999999999</v>
      </c>
      <c r="C56" s="278">
        <v>0.124</v>
      </c>
      <c r="D56" s="278">
        <v>1.8779999999999999</v>
      </c>
      <c r="E56" s="278">
        <v>6.0999999999999999E-2</v>
      </c>
      <c r="F56" s="278">
        <v>9.5589999999999993</v>
      </c>
    </row>
    <row r="57" spans="1:6" x14ac:dyDescent="0.25">
      <c r="A57" s="6" t="s">
        <v>23</v>
      </c>
      <c r="B57" s="278">
        <v>11.150270000000001</v>
      </c>
      <c r="C57" s="278">
        <v>52.487000000000002</v>
      </c>
      <c r="D57" s="278">
        <v>0.21199999999999999</v>
      </c>
      <c r="E57" s="278">
        <v>0.83199999999999996</v>
      </c>
      <c r="F57" s="278">
        <v>15.355</v>
      </c>
    </row>
    <row r="58" spans="1:6" x14ac:dyDescent="0.25">
      <c r="A58" s="6" t="s">
        <v>25</v>
      </c>
      <c r="B58" s="278">
        <v>12.253299999999999</v>
      </c>
      <c r="C58" s="278">
        <v>25.611000000000001</v>
      </c>
      <c r="D58" s="278">
        <v>0.47799999999999998</v>
      </c>
      <c r="E58" s="278">
        <v>0.63200000000000001</v>
      </c>
      <c r="F58" s="278">
        <v>16.065999999999999</v>
      </c>
    </row>
    <row r="59" spans="1:6" x14ac:dyDescent="0.25">
      <c r="A59" s="6" t="s">
        <v>21</v>
      </c>
      <c r="B59" s="278">
        <v>6.8269999999999997E-2</v>
      </c>
      <c r="C59" s="278">
        <v>0.36599999999999999</v>
      </c>
      <c r="D59" s="278">
        <v>0.186</v>
      </c>
      <c r="E59" s="278">
        <v>0.85199999999999998</v>
      </c>
      <c r="F59" s="278">
        <v>5.867</v>
      </c>
    </row>
    <row r="60" spans="1:6" x14ac:dyDescent="0.25">
      <c r="A60" s="6" t="s">
        <v>37</v>
      </c>
      <c r="B60" s="278">
        <v>0.91346000000000005</v>
      </c>
      <c r="C60" s="278">
        <v>4.101</v>
      </c>
      <c r="D60" s="278">
        <v>0.223</v>
      </c>
      <c r="E60" s="278">
        <v>0.82399999999999995</v>
      </c>
      <c r="F60" s="278">
        <v>20.009</v>
      </c>
    </row>
    <row r="61" spans="1:6" x14ac:dyDescent="0.25">
      <c r="A61" s="6" t="s">
        <v>40</v>
      </c>
      <c r="B61" s="278">
        <v>4.6739999999999997E-2</v>
      </c>
      <c r="C61" s="278">
        <v>0.124</v>
      </c>
      <c r="D61" s="278">
        <v>0.378</v>
      </c>
      <c r="E61" s="278">
        <v>0.70599999999999996</v>
      </c>
      <c r="F61" s="278">
        <v>2.7010000000000001</v>
      </c>
    </row>
    <row r="62" spans="1:6" x14ac:dyDescent="0.25">
      <c r="A62" s="6" t="s">
        <v>282</v>
      </c>
      <c r="B62" s="278">
        <v>0.72770000000000001</v>
      </c>
      <c r="C62" s="278">
        <v>0.17799999999999999</v>
      </c>
      <c r="D62" s="278">
        <v>4.0979999999999999</v>
      </c>
      <c r="E62" s="278">
        <v>0</v>
      </c>
      <c r="F62" s="278">
        <v>5.702</v>
      </c>
    </row>
    <row r="63" spans="1:6" x14ac:dyDescent="0.25">
      <c r="A63" s="6" t="s">
        <v>35</v>
      </c>
      <c r="B63" s="278">
        <v>0.10152</v>
      </c>
      <c r="C63" s="278">
        <v>9.9000000000000005E-2</v>
      </c>
      <c r="D63" s="278">
        <v>1.03</v>
      </c>
      <c r="E63" s="278">
        <v>0.30299999999999999</v>
      </c>
      <c r="F63" s="278">
        <v>16.106000000000002</v>
      </c>
    </row>
    <row r="64" spans="1:6" x14ac:dyDescent="0.25">
      <c r="A64" s="6" t="s">
        <v>33</v>
      </c>
      <c r="B64" s="278">
        <v>3.1399999999999997E-2</v>
      </c>
      <c r="C64" s="278">
        <v>0.96699999999999997</v>
      </c>
      <c r="D64" s="278">
        <v>3.2000000000000001E-2</v>
      </c>
      <c r="E64" s="278">
        <v>0.97399999999999998</v>
      </c>
      <c r="F64" s="278">
        <v>6.2450000000000001</v>
      </c>
    </row>
    <row r="65" spans="1:6" x14ac:dyDescent="0.25">
      <c r="A65" s="6" t="s">
        <v>17</v>
      </c>
      <c r="B65" s="278">
        <v>0.12873000000000001</v>
      </c>
      <c r="C65" s="278">
        <v>0.33500000000000002</v>
      </c>
      <c r="D65" s="278">
        <v>0.38500000000000001</v>
      </c>
      <c r="E65" s="278">
        <v>0.70099999999999996</v>
      </c>
      <c r="F65" s="278">
        <v>9.2029999999999994</v>
      </c>
    </row>
    <row r="66" spans="1:6" x14ac:dyDescent="0.25">
      <c r="A66" s="6" t="s">
        <v>31</v>
      </c>
      <c r="B66" s="278">
        <v>7.6149999999999995E-2</v>
      </c>
      <c r="C66" s="278">
        <v>0.22800000000000001</v>
      </c>
      <c r="D66" s="278">
        <v>0.33400000000000002</v>
      </c>
      <c r="E66" s="278">
        <v>0.73899999999999999</v>
      </c>
      <c r="F66" s="278">
        <v>4.7430000000000003</v>
      </c>
    </row>
    <row r="67" spans="1:6" x14ac:dyDescent="0.25">
      <c r="A67" s="6" t="s">
        <v>38</v>
      </c>
      <c r="B67" s="278">
        <v>0.19785</v>
      </c>
      <c r="C67" s="278">
        <v>0.72799999999999998</v>
      </c>
      <c r="D67" s="278">
        <v>0.27200000000000002</v>
      </c>
      <c r="E67" s="278">
        <v>0.78600000000000003</v>
      </c>
      <c r="F67" s="278">
        <v>4.7590000000000003</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B7337-829A-4BC1-8E36-C027454B0B5E}">
  <sheetPr codeName="Sheet12"/>
  <dimension ref="A1:L65"/>
  <sheetViews>
    <sheetView zoomScale="80" zoomScaleNormal="80" workbookViewId="0">
      <pane ySplit="1" topLeftCell="A2" activePane="bottomLeft" state="frozen"/>
      <selection pane="bottomLeft" activeCell="D9" sqref="D9"/>
    </sheetView>
  </sheetViews>
  <sheetFormatPr defaultRowHeight="15" x14ac:dyDescent="0.25"/>
  <cols>
    <col min="1" max="1" width="11.7109375" style="15" bestFit="1" customWidth="1"/>
    <col min="2" max="2" width="10.28515625" style="15" bestFit="1" customWidth="1"/>
    <col min="3" max="3" width="10.5703125" style="15" bestFit="1" customWidth="1"/>
    <col min="4" max="4" width="28.42578125" style="15" bestFit="1" customWidth="1"/>
    <col min="5" max="5" width="31.28515625" style="15" bestFit="1" customWidth="1"/>
    <col min="6" max="6" width="14.7109375" style="15" bestFit="1" customWidth="1"/>
    <col min="7" max="7" width="12.42578125" style="15" bestFit="1" customWidth="1"/>
    <col min="8" max="8" width="45.42578125" style="15" customWidth="1"/>
    <col min="9" max="9" width="20" style="15" customWidth="1"/>
    <col min="10" max="10" width="18.5703125" style="15" customWidth="1"/>
    <col min="11" max="11" width="51" style="15" hidden="1" customWidth="1"/>
    <col min="12" max="12" width="12.7109375" style="15" hidden="1" customWidth="1"/>
    <col min="13" max="16384" width="9.140625" style="15"/>
  </cols>
  <sheetData>
    <row r="1" spans="1:12" s="192" customFormat="1" ht="13.5" thickBot="1" x14ac:dyDescent="0.25">
      <c r="A1" s="191" t="s">
        <v>176</v>
      </c>
      <c r="B1" s="191" t="s">
        <v>177</v>
      </c>
      <c r="C1" s="191" t="s">
        <v>178</v>
      </c>
      <c r="D1" s="191" t="s">
        <v>179</v>
      </c>
      <c r="E1" s="191" t="s">
        <v>180</v>
      </c>
      <c r="F1" s="191" t="s">
        <v>181</v>
      </c>
      <c r="G1" s="304" t="s">
        <v>182</v>
      </c>
      <c r="H1" s="191" t="s">
        <v>183</v>
      </c>
      <c r="I1" s="191" t="s">
        <v>184</v>
      </c>
      <c r="J1" s="191" t="s">
        <v>185</v>
      </c>
      <c r="L1" s="191" t="s">
        <v>281</v>
      </c>
    </row>
    <row r="2" spans="1:12" s="192" customFormat="1" ht="12.75" x14ac:dyDescent="0.2">
      <c r="A2" s="193" t="s">
        <v>99</v>
      </c>
      <c r="B2" s="194" t="s">
        <v>4</v>
      </c>
      <c r="C2" s="194" t="s">
        <v>186</v>
      </c>
      <c r="D2" s="194" t="s">
        <v>187</v>
      </c>
      <c r="E2" s="194" t="s">
        <v>27</v>
      </c>
      <c r="F2" s="194" t="s">
        <v>188</v>
      </c>
      <c r="G2" s="282">
        <f>VLOOKUP(E2,'[1]Model Details'!$E$10:$G$76,3,FALSE)</f>
        <v>15.025539999999999</v>
      </c>
      <c r="H2" s="194"/>
      <c r="I2" s="194" t="s">
        <v>170</v>
      </c>
      <c r="J2" s="194"/>
      <c r="K2" s="195" t="s">
        <v>189</v>
      </c>
    </row>
    <row r="3" spans="1:12" s="192" customFormat="1" ht="12.75" x14ac:dyDescent="0.2">
      <c r="A3" s="196" t="s">
        <v>99</v>
      </c>
      <c r="B3" s="197" t="s">
        <v>4</v>
      </c>
      <c r="C3" s="197" t="s">
        <v>186</v>
      </c>
      <c r="D3" s="197" t="s">
        <v>355</v>
      </c>
      <c r="E3" s="197" t="s">
        <v>23</v>
      </c>
      <c r="F3" s="197" t="s">
        <v>188</v>
      </c>
      <c r="G3" s="282">
        <f>VLOOKUP(E3,'[1]Model Details'!$E$10:$G$76,3,FALSE)</f>
        <v>11.150274</v>
      </c>
      <c r="H3" s="197"/>
      <c r="I3" s="197" t="s">
        <v>170</v>
      </c>
      <c r="J3" s="197"/>
      <c r="K3" s="198" t="s">
        <v>189</v>
      </c>
    </row>
    <row r="4" spans="1:12" s="192" customFormat="1" ht="12.75" x14ac:dyDescent="0.2">
      <c r="A4" s="196" t="s">
        <v>99</v>
      </c>
      <c r="B4" s="197" t="s">
        <v>4</v>
      </c>
      <c r="C4" s="197" t="s">
        <v>186</v>
      </c>
      <c r="D4" s="197" t="s">
        <v>340</v>
      </c>
      <c r="E4" s="197" t="s">
        <v>17</v>
      </c>
      <c r="F4" s="197" t="s">
        <v>188</v>
      </c>
      <c r="G4" s="282">
        <f>VLOOKUP(E4,'[1]Model Details'!$E$10:$G$76,3,FALSE)</f>
        <v>0.1287336</v>
      </c>
      <c r="H4" s="197"/>
      <c r="I4" s="197" t="s">
        <v>170</v>
      </c>
      <c r="J4" s="197"/>
      <c r="K4" s="198" t="s">
        <v>189</v>
      </c>
    </row>
    <row r="5" spans="1:12" s="192" customFormat="1" ht="12.75" x14ac:dyDescent="0.2">
      <c r="A5" s="196" t="s">
        <v>99</v>
      </c>
      <c r="B5" s="197" t="s">
        <v>4</v>
      </c>
      <c r="C5" s="197" t="s">
        <v>186</v>
      </c>
      <c r="D5" s="197" t="s">
        <v>356</v>
      </c>
      <c r="E5" s="197" t="s">
        <v>25</v>
      </c>
      <c r="F5" s="197" t="s">
        <v>188</v>
      </c>
      <c r="G5" s="282">
        <f>VLOOKUP(E5,'[1]Model Details'!$E$10:$G$76,3,FALSE)</f>
        <v>12.253299999999999</v>
      </c>
      <c r="H5" s="197"/>
      <c r="I5" s="197" t="s">
        <v>170</v>
      </c>
      <c r="J5" s="197"/>
      <c r="K5" s="198" t="s">
        <v>189</v>
      </c>
    </row>
    <row r="6" spans="1:12" s="192" customFormat="1" ht="12.75" x14ac:dyDescent="0.2">
      <c r="A6" s="196" t="s">
        <v>99</v>
      </c>
      <c r="B6" s="197" t="s">
        <v>4</v>
      </c>
      <c r="C6" s="197" t="s">
        <v>186</v>
      </c>
      <c r="D6" s="197" t="s">
        <v>190</v>
      </c>
      <c r="E6" s="197" t="s">
        <v>21</v>
      </c>
      <c r="F6" s="197" t="s">
        <v>188</v>
      </c>
      <c r="G6" s="282">
        <f>VLOOKUP(E6,'[1]Model Details'!$E$10:$G$76,3,FALSE)</f>
        <v>6.8274000000000001E-2</v>
      </c>
      <c r="H6" s="197"/>
      <c r="I6" s="197" t="s">
        <v>170</v>
      </c>
      <c r="J6" s="197"/>
      <c r="K6" s="198" t="s">
        <v>189</v>
      </c>
    </row>
    <row r="7" spans="1:12" s="192" customFormat="1" ht="12.75" x14ac:dyDescent="0.2">
      <c r="A7" s="196" t="s">
        <v>99</v>
      </c>
      <c r="B7" s="197" t="s">
        <v>4</v>
      </c>
      <c r="C7" s="197" t="s">
        <v>186</v>
      </c>
      <c r="D7" s="197" t="s">
        <v>191</v>
      </c>
      <c r="E7" s="197" t="s">
        <v>38</v>
      </c>
      <c r="F7" s="197" t="s">
        <v>188</v>
      </c>
      <c r="G7" s="282">
        <f>VLOOKUP(E7,'[1]Model Details'!$E$10:$G$76,3,FALSE)</f>
        <v>0.197855</v>
      </c>
      <c r="H7" s="197"/>
      <c r="I7" s="197" t="s">
        <v>170</v>
      </c>
      <c r="J7" s="197"/>
      <c r="K7" s="198" t="s">
        <v>192</v>
      </c>
    </row>
    <row r="8" spans="1:12" s="192" customFormat="1" ht="12.75" x14ac:dyDescent="0.2">
      <c r="A8" s="196" t="s">
        <v>99</v>
      </c>
      <c r="B8" s="197" t="s">
        <v>4</v>
      </c>
      <c r="C8" s="197" t="s">
        <v>193</v>
      </c>
      <c r="D8" s="197" t="s">
        <v>363</v>
      </c>
      <c r="E8" s="197" t="s">
        <v>40</v>
      </c>
      <c r="F8" s="197" t="s">
        <v>188</v>
      </c>
      <c r="G8" s="282">
        <f>VLOOKUP(E8,'[1]Model Details'!$E$10:$G$76,3,FALSE)</f>
        <v>4.6740200000000003E-2</v>
      </c>
      <c r="H8" s="197"/>
      <c r="I8" s="197" t="s">
        <v>170</v>
      </c>
      <c r="J8" s="197"/>
      <c r="K8" s="198" t="s">
        <v>189</v>
      </c>
    </row>
    <row r="9" spans="1:12" s="192" customFormat="1" ht="12.75" x14ac:dyDescent="0.2">
      <c r="A9" s="196" t="s">
        <v>99</v>
      </c>
      <c r="B9" s="197" t="s">
        <v>4</v>
      </c>
      <c r="C9" s="197" t="s">
        <v>186</v>
      </c>
      <c r="D9" s="197" t="s">
        <v>89</v>
      </c>
      <c r="E9" s="197" t="s">
        <v>37</v>
      </c>
      <c r="F9" s="197" t="s">
        <v>188</v>
      </c>
      <c r="G9" s="282">
        <f>VLOOKUP(E9,'[1]Model Details'!$E$10:$G$76,3,FALSE)</f>
        <v>0.91345699999999996</v>
      </c>
      <c r="H9" s="197"/>
      <c r="I9" s="197" t="s">
        <v>170</v>
      </c>
      <c r="J9" s="197"/>
      <c r="K9" s="198" t="s">
        <v>194</v>
      </c>
    </row>
    <row r="10" spans="1:12" s="192" customFormat="1" ht="12.75" x14ac:dyDescent="0.2">
      <c r="A10" s="196" t="s">
        <v>99</v>
      </c>
      <c r="B10" s="197" t="s">
        <v>4</v>
      </c>
      <c r="C10" s="197" t="s">
        <v>186</v>
      </c>
      <c r="D10" s="197" t="s">
        <v>195</v>
      </c>
      <c r="E10" s="197" t="s">
        <v>19</v>
      </c>
      <c r="F10" s="197" t="s">
        <v>188</v>
      </c>
      <c r="G10" s="282">
        <f>VLOOKUP(E10,'[1]Model Details'!$E$10:$G$76,3,FALSE)</f>
        <v>0.23287359999999999</v>
      </c>
      <c r="H10" s="197"/>
      <c r="I10" s="197" t="s">
        <v>170</v>
      </c>
      <c r="J10" s="197"/>
      <c r="K10" s="198" t="s">
        <v>189</v>
      </c>
    </row>
    <row r="11" spans="1:12" s="192" customFormat="1" ht="12.75" x14ac:dyDescent="0.2">
      <c r="A11" s="196" t="s">
        <v>99</v>
      </c>
      <c r="B11" s="197" t="s">
        <v>4</v>
      </c>
      <c r="C11" s="197" t="s">
        <v>186</v>
      </c>
      <c r="D11" s="197" t="s">
        <v>357</v>
      </c>
      <c r="E11" s="197" t="s">
        <v>29</v>
      </c>
      <c r="F11" s="197" t="s">
        <v>188</v>
      </c>
      <c r="G11" s="282">
        <f>VLOOKUP(E11,'[1]Model Details'!$E$10:$G$76,3,FALSE)</f>
        <v>10.670820000000001</v>
      </c>
      <c r="H11" s="197"/>
      <c r="I11" s="197" t="s">
        <v>170</v>
      </c>
      <c r="J11" s="197"/>
      <c r="K11" s="198" t="s">
        <v>189</v>
      </c>
    </row>
    <row r="12" spans="1:12" s="192" customFormat="1" ht="12.75" x14ac:dyDescent="0.2">
      <c r="A12" s="196" t="s">
        <v>99</v>
      </c>
      <c r="B12" s="197" t="s">
        <v>4</v>
      </c>
      <c r="C12" s="197" t="s">
        <v>193</v>
      </c>
      <c r="D12" s="197" t="s">
        <v>342</v>
      </c>
      <c r="E12" s="197" t="s">
        <v>33</v>
      </c>
      <c r="F12" s="197" t="s">
        <v>188</v>
      </c>
      <c r="G12" s="282">
        <f>VLOOKUP(E12,'[1]Model Details'!$E$10:$G$76,3,FALSE)</f>
        <v>3.1404000000000001E-2</v>
      </c>
      <c r="H12" s="197"/>
      <c r="I12" s="197" t="s">
        <v>170</v>
      </c>
      <c r="J12" s="197"/>
      <c r="K12" s="198" t="s">
        <v>189</v>
      </c>
    </row>
    <row r="13" spans="1:12" s="192" customFormat="1" ht="12.75" x14ac:dyDescent="0.2">
      <c r="A13" s="196" t="s">
        <v>99</v>
      </c>
      <c r="B13" s="197" t="s">
        <v>4</v>
      </c>
      <c r="C13" s="197" t="s">
        <v>186</v>
      </c>
      <c r="D13" s="197" t="s">
        <v>32</v>
      </c>
      <c r="E13" s="197" t="s">
        <v>31</v>
      </c>
      <c r="F13" s="197" t="s">
        <v>188</v>
      </c>
      <c r="G13" s="282">
        <f>VLOOKUP(E13,'[1]Model Details'!$E$10:$G$76,3,FALSE)</f>
        <v>7.6149999999999995E-2</v>
      </c>
      <c r="H13" s="197"/>
      <c r="I13" s="197" t="s">
        <v>170</v>
      </c>
      <c r="J13" s="197"/>
      <c r="K13" s="198" t="s">
        <v>189</v>
      </c>
    </row>
    <row r="14" spans="1:12" s="192" customFormat="1" ht="12.75" x14ac:dyDescent="0.2">
      <c r="A14" s="196" t="s">
        <v>99</v>
      </c>
      <c r="B14" s="197" t="s">
        <v>4</v>
      </c>
      <c r="C14" s="197" t="s">
        <v>193</v>
      </c>
      <c r="D14" s="197" t="s">
        <v>90</v>
      </c>
      <c r="E14" s="197" t="s">
        <v>302</v>
      </c>
      <c r="F14" s="197" t="s">
        <v>188</v>
      </c>
      <c r="G14" s="282">
        <f>VLOOKUP(E14,'[1]Model Details'!$E$10:$G$76,3,FALSE)</f>
        <v>0.10151499999999999</v>
      </c>
      <c r="H14" s="197" t="s">
        <v>219</v>
      </c>
      <c r="I14" s="197" t="s">
        <v>170</v>
      </c>
      <c r="J14" s="197"/>
      <c r="K14" s="198" t="s">
        <v>197</v>
      </c>
    </row>
    <row r="15" spans="1:12" s="192" customFormat="1" ht="12.75" x14ac:dyDescent="0.2">
      <c r="A15" s="196" t="s">
        <v>99</v>
      </c>
      <c r="B15" s="197" t="s">
        <v>4</v>
      </c>
      <c r="C15" s="197" t="s">
        <v>193</v>
      </c>
      <c r="D15" s="197" t="s">
        <v>91</v>
      </c>
      <c r="E15" s="197" t="s">
        <v>301</v>
      </c>
      <c r="F15" s="197" t="s">
        <v>188</v>
      </c>
      <c r="G15" s="282">
        <f>VLOOKUP(E15,'[1]Model Details'!$E$10:$G$76,3,FALSE)</f>
        <v>0.72770000000000001</v>
      </c>
      <c r="H15" s="197" t="s">
        <v>221</v>
      </c>
      <c r="I15" s="197" t="s">
        <v>170</v>
      </c>
      <c r="J15" s="197"/>
      <c r="K15" s="198" t="s">
        <v>198</v>
      </c>
    </row>
    <row r="16" spans="1:12" s="192" customFormat="1" ht="12.75" x14ac:dyDescent="0.2">
      <c r="A16" s="196" t="s">
        <v>99</v>
      </c>
      <c r="B16" s="197" t="s">
        <v>4</v>
      </c>
      <c r="C16" s="197" t="s">
        <v>186</v>
      </c>
      <c r="D16" s="197" t="s">
        <v>358</v>
      </c>
      <c r="E16" s="197" t="s">
        <v>88</v>
      </c>
      <c r="F16" s="197" t="s">
        <v>188</v>
      </c>
      <c r="G16" s="282">
        <f>VLOOKUP(E16,'[1]Model Details'!$E$10:$G$76,3,FALSE)</f>
        <v>0.11135200000000001</v>
      </c>
      <c r="H16" s="197"/>
      <c r="I16" s="197" t="s">
        <v>199</v>
      </c>
      <c r="J16" s="339" t="s">
        <v>200</v>
      </c>
      <c r="K16" s="198" t="s">
        <v>189</v>
      </c>
    </row>
    <row r="17" spans="1:12" s="192" customFormat="1" ht="12.75" x14ac:dyDescent="0.2">
      <c r="A17" s="196" t="s">
        <v>99</v>
      </c>
      <c r="B17" s="197" t="s">
        <v>4</v>
      </c>
      <c r="C17" s="197" t="s">
        <v>186</v>
      </c>
      <c r="D17" s="197" t="s">
        <v>359</v>
      </c>
      <c r="E17" s="197" t="s">
        <v>86</v>
      </c>
      <c r="F17" s="197" t="s">
        <v>188</v>
      </c>
      <c r="G17" s="282">
        <f>VLOOKUP(E17,'[1]Model Details'!$E$10:$G$76,3,FALSE)</f>
        <v>0.37512000000000001</v>
      </c>
      <c r="H17" s="197"/>
      <c r="I17" s="197" t="s">
        <v>199</v>
      </c>
      <c r="J17" s="339"/>
      <c r="K17" s="198" t="s">
        <v>189</v>
      </c>
    </row>
    <row r="18" spans="1:12" s="192" customFormat="1" ht="12.75" x14ac:dyDescent="0.2">
      <c r="A18" s="196" t="s">
        <v>99</v>
      </c>
      <c r="B18" s="197" t="s">
        <v>4</v>
      </c>
      <c r="C18" s="197" t="s">
        <v>186</v>
      </c>
      <c r="D18" s="197" t="s">
        <v>360</v>
      </c>
      <c r="E18" s="197" t="s">
        <v>84</v>
      </c>
      <c r="F18" s="197" t="s">
        <v>188</v>
      </c>
      <c r="G18" s="282">
        <f>VLOOKUP(E18,'[1]Model Details'!$E$10:$G$76,3,FALSE)</f>
        <v>0.41986679999999998</v>
      </c>
      <c r="H18" s="197"/>
      <c r="I18" s="197" t="s">
        <v>199</v>
      </c>
      <c r="J18" s="339"/>
      <c r="K18" s="198" t="s">
        <v>189</v>
      </c>
    </row>
    <row r="19" spans="1:12" s="192" customFormat="1" ht="12.75" x14ac:dyDescent="0.2">
      <c r="A19" s="196" t="s">
        <v>99</v>
      </c>
      <c r="B19" s="197" t="s">
        <v>4</v>
      </c>
      <c r="C19" s="197" t="s">
        <v>186</v>
      </c>
      <c r="D19" s="197" t="s">
        <v>361</v>
      </c>
      <c r="E19" s="197" t="s">
        <v>87</v>
      </c>
      <c r="F19" s="197" t="s">
        <v>188</v>
      </c>
      <c r="G19" s="282">
        <f>VLOOKUP(E19,'[1]Model Details'!$E$10:$G$76,3,FALSE)</f>
        <v>0.43340800000000002</v>
      </c>
      <c r="H19" s="197"/>
      <c r="I19" s="197" t="s">
        <v>199</v>
      </c>
      <c r="J19" s="339"/>
      <c r="K19" s="198" t="s">
        <v>189</v>
      </c>
    </row>
    <row r="20" spans="1:12" s="192" customFormat="1" ht="13.5" thickBot="1" x14ac:dyDescent="0.25">
      <c r="A20" s="199" t="s">
        <v>99</v>
      </c>
      <c r="B20" s="200" t="s">
        <v>4</v>
      </c>
      <c r="C20" s="200" t="s">
        <v>186</v>
      </c>
      <c r="D20" s="200" t="s">
        <v>362</v>
      </c>
      <c r="E20" s="200" t="s">
        <v>85</v>
      </c>
      <c r="F20" s="200" t="s">
        <v>188</v>
      </c>
      <c r="G20" s="281">
        <f>VLOOKUP(E20,'[1]Model Details'!$E$10:$G$76,3,FALSE)</f>
        <v>0.18128</v>
      </c>
      <c r="H20" s="200"/>
      <c r="I20" s="200" t="s">
        <v>199</v>
      </c>
      <c r="J20" s="342"/>
      <c r="K20" s="201" t="s">
        <v>189</v>
      </c>
    </row>
    <row r="21" spans="1:12" s="192" customFormat="1" ht="12.75" x14ac:dyDescent="0.2">
      <c r="A21" s="193" t="s">
        <v>99</v>
      </c>
      <c r="B21" s="194" t="s">
        <v>82</v>
      </c>
      <c r="C21" s="194" t="s">
        <v>201</v>
      </c>
      <c r="D21" s="194" t="s">
        <v>202</v>
      </c>
      <c r="E21" s="194" t="s">
        <v>78</v>
      </c>
      <c r="F21" s="194" t="s">
        <v>203</v>
      </c>
      <c r="G21" s="282">
        <f>VLOOKUP(E21,'[1]Model Details'!$E$10:$G$76,3,FALSE)</f>
        <v>5.574E-4</v>
      </c>
      <c r="H21" s="343" t="s">
        <v>204</v>
      </c>
      <c r="I21" s="194" t="s">
        <v>170</v>
      </c>
      <c r="J21" s="345" t="s">
        <v>205</v>
      </c>
      <c r="K21" s="195"/>
    </row>
    <row r="22" spans="1:12" s="192" customFormat="1" ht="12.75" x14ac:dyDescent="0.2">
      <c r="A22" s="196" t="s">
        <v>99</v>
      </c>
      <c r="B22" s="197" t="s">
        <v>82</v>
      </c>
      <c r="C22" s="197" t="s">
        <v>201</v>
      </c>
      <c r="D22" s="197" t="s">
        <v>202</v>
      </c>
      <c r="E22" s="197" t="s">
        <v>77</v>
      </c>
      <c r="F22" s="197" t="s">
        <v>203</v>
      </c>
      <c r="G22" s="282">
        <f>VLOOKUP(E22,'[1]Model Details'!$E$10:$G$76,3,FALSE)</f>
        <v>3.7501000000000001E-3</v>
      </c>
      <c r="H22" s="344"/>
      <c r="I22" s="197" t="s">
        <v>170</v>
      </c>
      <c r="J22" s="339"/>
      <c r="K22" s="198"/>
    </row>
    <row r="23" spans="1:12" s="192" customFormat="1" ht="12.75" x14ac:dyDescent="0.2">
      <c r="A23" s="196" t="s">
        <v>99</v>
      </c>
      <c r="B23" s="197" t="s">
        <v>82</v>
      </c>
      <c r="C23" s="197" t="s">
        <v>206</v>
      </c>
      <c r="D23" s="197" t="s">
        <v>206</v>
      </c>
      <c r="E23" s="197" t="s">
        <v>277</v>
      </c>
      <c r="F23" s="197" t="s">
        <v>207</v>
      </c>
      <c r="G23" s="282">
        <f>VLOOKUP(E23,'[1]Model Details'!$E$10:$G$76,3,FALSE)</f>
        <v>0.16914109999999999</v>
      </c>
      <c r="H23" s="346" t="s">
        <v>223</v>
      </c>
      <c r="I23" s="197" t="s">
        <v>170</v>
      </c>
      <c r="J23" s="339" t="s">
        <v>288</v>
      </c>
      <c r="K23" s="264"/>
      <c r="L23" s="339" t="s">
        <v>280</v>
      </c>
    </row>
    <row r="24" spans="1:12" s="192" customFormat="1" ht="12.75" x14ac:dyDescent="0.2">
      <c r="A24" s="196" t="s">
        <v>99</v>
      </c>
      <c r="B24" s="197" t="s">
        <v>82</v>
      </c>
      <c r="C24" s="197" t="s">
        <v>206</v>
      </c>
      <c r="D24" s="197" t="s">
        <v>206</v>
      </c>
      <c r="E24" s="197" t="s">
        <v>274</v>
      </c>
      <c r="F24" s="197" t="s">
        <v>207</v>
      </c>
      <c r="G24" s="282">
        <f>VLOOKUP(E24,'[1]Model Details'!$E$10:$G$76,3,FALSE)</f>
        <v>0.1528854</v>
      </c>
      <c r="H24" s="346"/>
      <c r="I24" s="197" t="s">
        <v>170</v>
      </c>
      <c r="J24" s="339"/>
      <c r="K24" s="264"/>
      <c r="L24" s="339"/>
    </row>
    <row r="25" spans="1:12" s="192" customFormat="1" ht="12.75" x14ac:dyDescent="0.2">
      <c r="A25" s="196" t="s">
        <v>99</v>
      </c>
      <c r="B25" s="197" t="s">
        <v>82</v>
      </c>
      <c r="C25" s="197" t="s">
        <v>206</v>
      </c>
      <c r="D25" s="197" t="s">
        <v>206</v>
      </c>
      <c r="E25" s="197" t="s">
        <v>276</v>
      </c>
      <c r="F25" s="197" t="s">
        <v>207</v>
      </c>
      <c r="G25" s="282">
        <f>VLOOKUP(E25,'[1]Model Details'!$E$10:$G$76,3,FALSE)</f>
        <v>0.2162956</v>
      </c>
      <c r="H25" s="346"/>
      <c r="I25" s="197" t="s">
        <v>170</v>
      </c>
      <c r="J25" s="339"/>
      <c r="K25" s="264"/>
      <c r="L25" s="339"/>
    </row>
    <row r="26" spans="1:12" s="192" customFormat="1" ht="12.75" x14ac:dyDescent="0.2">
      <c r="A26" s="196" t="s">
        <v>99</v>
      </c>
      <c r="B26" s="197" t="s">
        <v>82</v>
      </c>
      <c r="C26" s="197" t="s">
        <v>206</v>
      </c>
      <c r="D26" s="197" t="s">
        <v>206</v>
      </c>
      <c r="E26" s="197" t="s">
        <v>275</v>
      </c>
      <c r="F26" s="197" t="s">
        <v>207</v>
      </c>
      <c r="G26" s="282">
        <f>VLOOKUP(E26,'[1]Model Details'!$E$10:$G$76,3,FALSE)</f>
        <v>0.21626809999999999</v>
      </c>
      <c r="H26" s="346"/>
      <c r="I26" s="197" t="s">
        <v>170</v>
      </c>
      <c r="J26" s="339"/>
      <c r="K26" s="264"/>
      <c r="L26" s="339"/>
    </row>
    <row r="27" spans="1:12" s="192" customFormat="1" ht="12.75" x14ac:dyDescent="0.2">
      <c r="A27" s="196" t="s">
        <v>99</v>
      </c>
      <c r="B27" s="197" t="s">
        <v>82</v>
      </c>
      <c r="C27" s="197" t="s">
        <v>206</v>
      </c>
      <c r="D27" s="197" t="s">
        <v>206</v>
      </c>
      <c r="E27" s="197" t="s">
        <v>273</v>
      </c>
      <c r="F27" s="197" t="s">
        <v>207</v>
      </c>
      <c r="G27" s="282">
        <f>VLOOKUP(E27,'[1]Model Details'!$E$10:$G$76,3,FALSE)</f>
        <v>3.6470000000000002E-2</v>
      </c>
      <c r="H27" s="346"/>
      <c r="I27" s="197" t="s">
        <v>170</v>
      </c>
      <c r="J27" s="339"/>
      <c r="K27" s="264"/>
      <c r="L27" s="339"/>
    </row>
    <row r="28" spans="1:12" s="192" customFormat="1" ht="15" customHeight="1" x14ac:dyDescent="0.2">
      <c r="A28" s="202" t="s">
        <v>99</v>
      </c>
      <c r="B28" s="203" t="s">
        <v>82</v>
      </c>
      <c r="C28" s="203" t="s">
        <v>208</v>
      </c>
      <c r="D28" s="203" t="s">
        <v>208</v>
      </c>
      <c r="E28" s="203" t="s">
        <v>283</v>
      </c>
      <c r="F28" s="203" t="s">
        <v>207</v>
      </c>
      <c r="G28" s="282">
        <f>VLOOKUP(E28,'[1]Model Details'!$E$10:$G$76,3,FALSE)</f>
        <v>16.685719800000001</v>
      </c>
      <c r="H28" s="346" t="s">
        <v>222</v>
      </c>
      <c r="I28" s="197" t="s">
        <v>170</v>
      </c>
      <c r="J28" s="339" t="s">
        <v>289</v>
      </c>
      <c r="K28" s="264"/>
      <c r="L28" s="339"/>
    </row>
    <row r="29" spans="1:12" s="192" customFormat="1" ht="12.75" x14ac:dyDescent="0.2">
      <c r="A29" s="202" t="s">
        <v>99</v>
      </c>
      <c r="B29" s="203" t="s">
        <v>82</v>
      </c>
      <c r="C29" s="203" t="s">
        <v>208</v>
      </c>
      <c r="D29" s="203" t="s">
        <v>208</v>
      </c>
      <c r="E29" s="203" t="s">
        <v>285</v>
      </c>
      <c r="F29" s="203" t="s">
        <v>207</v>
      </c>
      <c r="G29" s="282">
        <f>VLOOKUP(E29,'[1]Model Details'!$E$10:$G$76,3,FALSE)</f>
        <v>399.7373326</v>
      </c>
      <c r="H29" s="346"/>
      <c r="I29" s="197" t="s">
        <v>170</v>
      </c>
      <c r="J29" s="339"/>
      <c r="K29" s="264"/>
      <c r="L29" s="339"/>
    </row>
    <row r="30" spans="1:12" s="192" customFormat="1" ht="12.75" x14ac:dyDescent="0.2">
      <c r="A30" s="202" t="s">
        <v>99</v>
      </c>
      <c r="B30" s="203" t="s">
        <v>82</v>
      </c>
      <c r="C30" s="203" t="s">
        <v>208</v>
      </c>
      <c r="D30" s="203" t="s">
        <v>208</v>
      </c>
      <c r="E30" s="203" t="s">
        <v>287</v>
      </c>
      <c r="F30" s="203" t="s">
        <v>207</v>
      </c>
      <c r="G30" s="282">
        <f>VLOOKUP(E30,'[1]Model Details'!$E$10:$G$76,3,FALSE)</f>
        <v>1.0908000000000001E-3</v>
      </c>
      <c r="H30" s="346"/>
      <c r="I30" s="197" t="s">
        <v>170</v>
      </c>
      <c r="J30" s="339"/>
      <c r="K30" s="264"/>
      <c r="L30" s="339"/>
    </row>
    <row r="31" spans="1:12" s="192" customFormat="1" ht="12.75" x14ac:dyDescent="0.2">
      <c r="A31" s="202" t="s">
        <v>99</v>
      </c>
      <c r="B31" s="203" t="s">
        <v>82</v>
      </c>
      <c r="C31" s="203" t="s">
        <v>208</v>
      </c>
      <c r="D31" s="203" t="s">
        <v>208</v>
      </c>
      <c r="E31" s="203" t="s">
        <v>284</v>
      </c>
      <c r="F31" s="203" t="s">
        <v>207</v>
      </c>
      <c r="G31" s="282">
        <f>VLOOKUP(E31,'[1]Model Details'!$E$10:$G$76,3,FALSE)</f>
        <v>4.3600000000000002E-3</v>
      </c>
      <c r="H31" s="346"/>
      <c r="I31" s="197" t="s">
        <v>170</v>
      </c>
      <c r="J31" s="339"/>
      <c r="K31" s="264"/>
      <c r="L31" s="339"/>
    </row>
    <row r="32" spans="1:12" s="192" customFormat="1" ht="12.75" x14ac:dyDescent="0.2">
      <c r="A32" s="202" t="s">
        <v>99</v>
      </c>
      <c r="B32" s="203" t="s">
        <v>82</v>
      </c>
      <c r="C32" s="203" t="s">
        <v>208</v>
      </c>
      <c r="D32" s="203" t="s">
        <v>208</v>
      </c>
      <c r="E32" s="203" t="s">
        <v>286</v>
      </c>
      <c r="F32" s="203" t="s">
        <v>207</v>
      </c>
      <c r="G32" s="282">
        <f>VLOOKUP(E32,'[1]Model Details'!$E$10:$G$76,3,FALSE)</f>
        <v>1.4801E-3</v>
      </c>
      <c r="H32" s="346"/>
      <c r="I32" s="197" t="s">
        <v>170</v>
      </c>
      <c r="J32" s="339"/>
      <c r="K32" s="264"/>
      <c r="L32" s="339"/>
    </row>
    <row r="33" spans="1:11" s="192" customFormat="1" ht="12.75" x14ac:dyDescent="0.2">
      <c r="A33" s="202" t="s">
        <v>99</v>
      </c>
      <c r="B33" s="203" t="s">
        <v>82</v>
      </c>
      <c r="C33" s="203" t="s">
        <v>209</v>
      </c>
      <c r="D33" s="203" t="s">
        <v>209</v>
      </c>
      <c r="E33" s="203" t="s">
        <v>108</v>
      </c>
      <c r="F33" s="203" t="s">
        <v>207</v>
      </c>
      <c r="G33" s="282">
        <f>VLOOKUP(E33,'[1]Model Details'!$E$10:$G$76,3,FALSE)</f>
        <v>63.761299999999999</v>
      </c>
      <c r="H33" s="344" t="s">
        <v>224</v>
      </c>
      <c r="I33" s="197" t="s">
        <v>170</v>
      </c>
      <c r="J33" s="339" t="s">
        <v>210</v>
      </c>
      <c r="K33" s="198"/>
    </row>
    <row r="34" spans="1:11" s="192" customFormat="1" ht="12.75" x14ac:dyDescent="0.2">
      <c r="A34" s="202" t="s">
        <v>99</v>
      </c>
      <c r="B34" s="203" t="s">
        <v>82</v>
      </c>
      <c r="C34" s="203" t="s">
        <v>209</v>
      </c>
      <c r="D34" s="203" t="s">
        <v>209</v>
      </c>
      <c r="E34" s="203" t="s">
        <v>128</v>
      </c>
      <c r="F34" s="203" t="s">
        <v>207</v>
      </c>
      <c r="G34" s="282">
        <f>VLOOKUP(E34,'[1]Model Details'!$E$10:$G$76,3,FALSE)</f>
        <v>25.135200000000001</v>
      </c>
      <c r="H34" s="344"/>
      <c r="I34" s="197" t="s">
        <v>170</v>
      </c>
      <c r="J34" s="339"/>
      <c r="K34" s="198"/>
    </row>
    <row r="35" spans="1:11" s="192" customFormat="1" ht="12.75" x14ac:dyDescent="0.2">
      <c r="A35" s="202" t="s">
        <v>99</v>
      </c>
      <c r="B35" s="203" t="s">
        <v>82</v>
      </c>
      <c r="C35" s="203" t="s">
        <v>209</v>
      </c>
      <c r="D35" s="203" t="s">
        <v>209</v>
      </c>
      <c r="E35" s="203" t="s">
        <v>107</v>
      </c>
      <c r="F35" s="203" t="s">
        <v>207</v>
      </c>
      <c r="G35" s="282">
        <f>VLOOKUP(E35,'[1]Model Details'!$E$10:$G$76,3,FALSE)</f>
        <v>60.280799999999999</v>
      </c>
      <c r="H35" s="344"/>
      <c r="I35" s="197" t="s">
        <v>170</v>
      </c>
      <c r="J35" s="339"/>
      <c r="K35" s="198"/>
    </row>
    <row r="36" spans="1:11" s="192" customFormat="1" ht="12.75" x14ac:dyDescent="0.2">
      <c r="A36" s="202" t="s">
        <v>99</v>
      </c>
      <c r="B36" s="203" t="s">
        <v>82</v>
      </c>
      <c r="C36" s="203" t="s">
        <v>209</v>
      </c>
      <c r="D36" s="203" t="s">
        <v>209</v>
      </c>
      <c r="E36" s="203" t="s">
        <v>110</v>
      </c>
      <c r="F36" s="203" t="s">
        <v>207</v>
      </c>
      <c r="G36" s="282">
        <f>VLOOKUP(E36,'[1]Model Details'!$E$10:$G$76,3,FALSE)</f>
        <v>55.046399999999998</v>
      </c>
      <c r="H36" s="344"/>
      <c r="I36" s="197" t="s">
        <v>170</v>
      </c>
      <c r="J36" s="339"/>
      <c r="K36" s="198"/>
    </row>
    <row r="37" spans="1:11" s="192" customFormat="1" ht="12.75" x14ac:dyDescent="0.2">
      <c r="A37" s="202" t="s">
        <v>99</v>
      </c>
      <c r="B37" s="203" t="s">
        <v>82</v>
      </c>
      <c r="C37" s="203" t="s">
        <v>209</v>
      </c>
      <c r="D37" s="203" t="s">
        <v>209</v>
      </c>
      <c r="E37" s="203" t="s">
        <v>109</v>
      </c>
      <c r="F37" s="203" t="s">
        <v>207</v>
      </c>
      <c r="G37" s="282">
        <f>VLOOKUP(E37,'[1]Model Details'!$E$10:$G$76,3,FALSE)</f>
        <v>144.46440000000001</v>
      </c>
      <c r="H37" s="344"/>
      <c r="I37" s="197" t="s">
        <v>170</v>
      </c>
      <c r="J37" s="339"/>
      <c r="K37" s="198"/>
    </row>
    <row r="38" spans="1:11" s="192" customFormat="1" ht="13.5" thickBot="1" x14ac:dyDescent="0.25">
      <c r="A38" s="204" t="s">
        <v>99</v>
      </c>
      <c r="B38" s="205" t="s">
        <v>82</v>
      </c>
      <c r="C38" s="205" t="s">
        <v>209</v>
      </c>
      <c r="D38" s="205" t="s">
        <v>209</v>
      </c>
      <c r="E38" s="205" t="s">
        <v>133</v>
      </c>
      <c r="F38" s="205" t="s">
        <v>207</v>
      </c>
      <c r="G38" s="281">
        <f>VLOOKUP(E38,'[1]Model Details'!$E$10:$G$76,3,FALSE)</f>
        <v>5.3159539999999996</v>
      </c>
      <c r="H38" s="347"/>
      <c r="I38" s="200" t="s">
        <v>170</v>
      </c>
      <c r="J38" s="342"/>
      <c r="K38" s="201"/>
    </row>
    <row r="39" spans="1:11" x14ac:dyDescent="0.25">
      <c r="A39" s="206" t="s">
        <v>70</v>
      </c>
      <c r="B39" s="207" t="s">
        <v>70</v>
      </c>
      <c r="C39" s="207" t="s">
        <v>211</v>
      </c>
      <c r="D39" s="207" t="s">
        <v>212</v>
      </c>
      <c r="E39" s="207" t="s">
        <v>71</v>
      </c>
      <c r="F39" s="207" t="s">
        <v>207</v>
      </c>
      <c r="G39" s="282">
        <f>VLOOKUP(E39,'[1]Model Details'!$E$10:$G$76,3,FALSE)</f>
        <v>9.5888857999999999</v>
      </c>
      <c r="H39" s="207"/>
      <c r="I39" s="208" t="s">
        <v>170</v>
      </c>
      <c r="J39" s="208"/>
      <c r="K39" s="209"/>
    </row>
    <row r="40" spans="1:11" x14ac:dyDescent="0.25">
      <c r="A40" s="202" t="s">
        <v>70</v>
      </c>
      <c r="B40" s="203" t="s">
        <v>70</v>
      </c>
      <c r="C40" s="203" t="s">
        <v>213</v>
      </c>
      <c r="D40" s="203" t="s">
        <v>213</v>
      </c>
      <c r="E40" s="203" t="s">
        <v>75</v>
      </c>
      <c r="F40" s="203" t="s">
        <v>207</v>
      </c>
      <c r="G40" s="282">
        <f>VLOOKUP(E40,'[1]Model Details'!$E$10:$G$76,3,FALSE)</f>
        <v>6720.5587598000002</v>
      </c>
      <c r="H40" s="348" t="s">
        <v>214</v>
      </c>
      <c r="I40" s="210" t="s">
        <v>170</v>
      </c>
      <c r="J40" s="210"/>
      <c r="K40" s="211"/>
    </row>
    <row r="41" spans="1:11" x14ac:dyDescent="0.25">
      <c r="A41" s="202" t="s">
        <v>70</v>
      </c>
      <c r="B41" s="203" t="s">
        <v>70</v>
      </c>
      <c r="C41" s="203" t="s">
        <v>213</v>
      </c>
      <c r="D41" s="203" t="s">
        <v>213</v>
      </c>
      <c r="E41" s="203" t="s">
        <v>73</v>
      </c>
      <c r="F41" s="203" t="s">
        <v>207</v>
      </c>
      <c r="G41" s="282">
        <f>VLOOKUP(E41,'[1]Model Details'!$E$10:$G$76,3,FALSE)</f>
        <v>5983.6007616999996</v>
      </c>
      <c r="H41" s="348"/>
      <c r="I41" s="210" t="s">
        <v>170</v>
      </c>
      <c r="J41" s="210"/>
      <c r="K41" s="211"/>
    </row>
    <row r="42" spans="1:11" x14ac:dyDescent="0.25">
      <c r="A42" s="202" t="s">
        <v>70</v>
      </c>
      <c r="B42" s="203" t="s">
        <v>70</v>
      </c>
      <c r="C42" s="203" t="s">
        <v>213</v>
      </c>
      <c r="D42" s="203" t="s">
        <v>213</v>
      </c>
      <c r="E42" s="203" t="s">
        <v>74</v>
      </c>
      <c r="F42" s="203" t="s">
        <v>207</v>
      </c>
      <c r="G42" s="282">
        <f>VLOOKUP(E42,'[1]Model Details'!$E$10:$G$76,3,FALSE)</f>
        <v>1312.4451165999999</v>
      </c>
      <c r="H42" s="348"/>
      <c r="I42" s="210" t="s">
        <v>170</v>
      </c>
      <c r="J42" s="210"/>
      <c r="K42" s="211"/>
    </row>
    <row r="43" spans="1:11" x14ac:dyDescent="0.25">
      <c r="A43" s="202" t="s">
        <v>70</v>
      </c>
      <c r="B43" s="203" t="s">
        <v>70</v>
      </c>
      <c r="C43" s="203" t="s">
        <v>213</v>
      </c>
      <c r="D43" s="203" t="s">
        <v>213</v>
      </c>
      <c r="E43" s="203" t="s">
        <v>76</v>
      </c>
      <c r="F43" s="203" t="s">
        <v>207</v>
      </c>
      <c r="G43" s="282">
        <f>VLOOKUP(E43,'[1]Model Details'!$E$10:$G$76,3,FALSE)</f>
        <v>1035.0708102999999</v>
      </c>
      <c r="H43" s="348"/>
      <c r="I43" s="210" t="s">
        <v>170</v>
      </c>
      <c r="J43" s="210"/>
      <c r="K43" s="211"/>
    </row>
    <row r="44" spans="1:11" x14ac:dyDescent="0.25">
      <c r="A44" s="202" t="s">
        <v>70</v>
      </c>
      <c r="B44" s="203" t="s">
        <v>70</v>
      </c>
      <c r="C44" s="203" t="s">
        <v>213</v>
      </c>
      <c r="D44" s="203" t="s">
        <v>213</v>
      </c>
      <c r="E44" s="203" t="s">
        <v>139</v>
      </c>
      <c r="F44" s="203" t="s">
        <v>207</v>
      </c>
      <c r="G44" s="282">
        <f>VLOOKUP(E44,'[1]Model Details'!$E$10:$G$76,3,FALSE)</f>
        <v>2407.5260972000001</v>
      </c>
      <c r="H44" s="348"/>
      <c r="I44" s="210" t="s">
        <v>170</v>
      </c>
      <c r="J44" s="210"/>
      <c r="K44" s="211"/>
    </row>
    <row r="45" spans="1:11" x14ac:dyDescent="0.25">
      <c r="A45" s="202" t="s">
        <v>70</v>
      </c>
      <c r="B45" s="203" t="s">
        <v>70</v>
      </c>
      <c r="C45" s="203" t="s">
        <v>213</v>
      </c>
      <c r="D45" s="203" t="s">
        <v>213</v>
      </c>
      <c r="E45" s="203" t="s">
        <v>145</v>
      </c>
      <c r="F45" s="203" t="s">
        <v>207</v>
      </c>
      <c r="G45" s="282">
        <f>VLOOKUP(E45,'[1]Model Details'!$E$10:$G$76,3,FALSE)</f>
        <v>800.53657209999994</v>
      </c>
      <c r="H45" s="348"/>
      <c r="I45" s="210" t="s">
        <v>170</v>
      </c>
      <c r="J45" s="210"/>
      <c r="K45" s="211"/>
    </row>
    <row r="46" spans="1:11" x14ac:dyDescent="0.25">
      <c r="A46" s="202" t="s">
        <v>70</v>
      </c>
      <c r="B46" s="203" t="s">
        <v>70</v>
      </c>
      <c r="C46" s="203" t="s">
        <v>213</v>
      </c>
      <c r="D46" s="203" t="s">
        <v>213</v>
      </c>
      <c r="E46" s="203" t="s">
        <v>119</v>
      </c>
      <c r="F46" s="203" t="s">
        <v>207</v>
      </c>
      <c r="G46" s="282">
        <f>VLOOKUP(E46,'[1]Model Details'!$E$10:$G$76,3,FALSE)</f>
        <v>2432.6238320000002</v>
      </c>
      <c r="H46" s="348"/>
      <c r="I46" s="210"/>
      <c r="J46" s="210"/>
      <c r="K46" s="211"/>
    </row>
    <row r="47" spans="1:11" x14ac:dyDescent="0.25">
      <c r="A47" s="202" t="s">
        <v>70</v>
      </c>
      <c r="B47" s="203" t="s">
        <v>70</v>
      </c>
      <c r="C47" s="203" t="s">
        <v>213</v>
      </c>
      <c r="D47" s="203" t="s">
        <v>213</v>
      </c>
      <c r="E47" s="203" t="s">
        <v>116</v>
      </c>
      <c r="F47" s="203" t="s">
        <v>207</v>
      </c>
      <c r="G47" s="282">
        <f>VLOOKUP(E47,'[1]Model Details'!$E$10:$G$76,3,FALSE)</f>
        <v>1537.7552250000001</v>
      </c>
      <c r="H47" s="348" t="s">
        <v>215</v>
      </c>
      <c r="I47" s="210" t="s">
        <v>170</v>
      </c>
      <c r="J47" s="210"/>
      <c r="K47" s="211"/>
    </row>
    <row r="48" spans="1:11" x14ac:dyDescent="0.25">
      <c r="A48" s="202" t="s">
        <v>70</v>
      </c>
      <c r="B48" s="203" t="s">
        <v>70</v>
      </c>
      <c r="C48" s="203" t="s">
        <v>213</v>
      </c>
      <c r="D48" s="203" t="s">
        <v>213</v>
      </c>
      <c r="E48" s="203" t="s">
        <v>118</v>
      </c>
      <c r="F48" s="203" t="s">
        <v>207</v>
      </c>
      <c r="G48" s="282">
        <f>VLOOKUP(E48,'[1]Model Details'!$E$10:$G$76,3,FALSE)</f>
        <v>192.0728374</v>
      </c>
      <c r="H48" s="348"/>
      <c r="I48" s="210" t="s">
        <v>170</v>
      </c>
      <c r="J48" s="210"/>
      <c r="K48" s="211"/>
    </row>
    <row r="49" spans="1:11" x14ac:dyDescent="0.25">
      <c r="A49" s="202" t="s">
        <v>70</v>
      </c>
      <c r="B49" s="203" t="s">
        <v>70</v>
      </c>
      <c r="C49" s="203" t="s">
        <v>213</v>
      </c>
      <c r="D49" s="203" t="s">
        <v>213</v>
      </c>
      <c r="E49" s="203" t="s">
        <v>115</v>
      </c>
      <c r="F49" s="203" t="s">
        <v>207</v>
      </c>
      <c r="G49" s="282">
        <f>VLOOKUP(E49,'[1]Model Details'!$E$10:$G$76,3,FALSE)</f>
        <v>985.32377199999996</v>
      </c>
      <c r="H49" s="348"/>
      <c r="I49" s="210" t="s">
        <v>170</v>
      </c>
      <c r="J49" s="210"/>
      <c r="K49" s="211"/>
    </row>
    <row r="50" spans="1:11" x14ac:dyDescent="0.25">
      <c r="A50" s="202" t="s">
        <v>70</v>
      </c>
      <c r="B50" s="203" t="s">
        <v>70</v>
      </c>
      <c r="C50" s="203" t="s">
        <v>213</v>
      </c>
      <c r="D50" s="203" t="s">
        <v>213</v>
      </c>
      <c r="E50" s="203" t="s">
        <v>114</v>
      </c>
      <c r="F50" s="203" t="s">
        <v>207</v>
      </c>
      <c r="G50" s="282">
        <f>VLOOKUP(E50,'[1]Model Details'!$E$10:$G$76,3,FALSE)</f>
        <v>1952.1990874999999</v>
      </c>
      <c r="H50" s="348"/>
      <c r="I50" s="210" t="s">
        <v>170</v>
      </c>
      <c r="J50" s="210"/>
      <c r="K50" s="211"/>
    </row>
    <row r="51" spans="1:11" x14ac:dyDescent="0.25">
      <c r="A51" s="202" t="s">
        <v>70</v>
      </c>
      <c r="B51" s="203" t="s">
        <v>70</v>
      </c>
      <c r="C51" s="203" t="s">
        <v>213</v>
      </c>
      <c r="D51" s="203" t="s">
        <v>213</v>
      </c>
      <c r="E51" s="203" t="s">
        <v>113</v>
      </c>
      <c r="F51" s="203" t="s">
        <v>207</v>
      </c>
      <c r="G51" s="282">
        <f>VLOOKUP(E51,'[1]Model Details'!$E$10:$G$76,3,FALSE)</f>
        <v>631.92156199999999</v>
      </c>
      <c r="H51" s="348"/>
      <c r="I51" s="210" t="s">
        <v>170</v>
      </c>
      <c r="J51" s="210"/>
      <c r="K51" s="211"/>
    </row>
    <row r="52" spans="1:11" x14ac:dyDescent="0.25">
      <c r="A52" s="202" t="s">
        <v>70</v>
      </c>
      <c r="B52" s="203" t="s">
        <v>70</v>
      </c>
      <c r="C52" s="203" t="s">
        <v>213</v>
      </c>
      <c r="D52" s="203" t="s">
        <v>213</v>
      </c>
      <c r="E52" s="203" t="s">
        <v>117</v>
      </c>
      <c r="F52" s="203" t="s">
        <v>207</v>
      </c>
      <c r="G52" s="282">
        <f>VLOOKUP(E52,'[1]Model Details'!$E$10:$G$76,3,FALSE)</f>
        <v>647.91538000000003</v>
      </c>
      <c r="H52" s="348"/>
      <c r="I52" s="210" t="s">
        <v>170</v>
      </c>
      <c r="J52" s="210"/>
      <c r="K52" s="211"/>
    </row>
    <row r="53" spans="1:11" x14ac:dyDescent="0.25">
      <c r="A53" s="202" t="s">
        <v>70</v>
      </c>
      <c r="B53" s="203" t="s">
        <v>70</v>
      </c>
      <c r="C53" s="203" t="s">
        <v>213</v>
      </c>
      <c r="D53" s="203" t="s">
        <v>213</v>
      </c>
      <c r="E53" s="203" t="s">
        <v>150</v>
      </c>
      <c r="F53" s="203" t="s">
        <v>207</v>
      </c>
      <c r="G53" s="282">
        <f>VLOOKUP(E53,'[1]Model Details'!$E$10:$G$76,3,FALSE)</f>
        <v>1245.8597702</v>
      </c>
      <c r="H53" s="348"/>
      <c r="I53" s="210"/>
      <c r="J53" s="210"/>
      <c r="K53" s="211"/>
    </row>
    <row r="54" spans="1:11" x14ac:dyDescent="0.25">
      <c r="A54" s="202" t="s">
        <v>70</v>
      </c>
      <c r="B54" s="203" t="s">
        <v>70</v>
      </c>
      <c r="C54" s="203" t="s">
        <v>216</v>
      </c>
      <c r="D54" s="203" t="s">
        <v>216</v>
      </c>
      <c r="E54" s="203" t="s">
        <v>125</v>
      </c>
      <c r="F54" s="203" t="s">
        <v>207</v>
      </c>
      <c r="G54" s="282">
        <f>VLOOKUP(E54,'[1]Model Details'!$E$10:$G$76,3,FALSE)</f>
        <v>-450.12209739999997</v>
      </c>
      <c r="H54" s="341" t="s">
        <v>217</v>
      </c>
      <c r="I54" s="210"/>
      <c r="J54" s="210"/>
      <c r="K54" s="211"/>
    </row>
    <row r="55" spans="1:11" x14ac:dyDescent="0.25">
      <c r="A55" s="202" t="s">
        <v>70</v>
      </c>
      <c r="B55" s="203" t="s">
        <v>70</v>
      </c>
      <c r="C55" s="203" t="s">
        <v>216</v>
      </c>
      <c r="D55" s="203" t="s">
        <v>216</v>
      </c>
      <c r="E55" s="203" t="s">
        <v>124</v>
      </c>
      <c r="F55" s="203" t="s">
        <v>207</v>
      </c>
      <c r="G55" s="282">
        <f>VLOOKUP(E55,'[1]Model Details'!$E$10:$G$76,3,FALSE)</f>
        <v>1547.0648816</v>
      </c>
      <c r="H55" s="341"/>
      <c r="I55" s="210"/>
      <c r="J55" s="210"/>
      <c r="K55" s="211"/>
    </row>
    <row r="56" spans="1:11" x14ac:dyDescent="0.25">
      <c r="A56" s="202" t="s">
        <v>70</v>
      </c>
      <c r="B56" s="203" t="s">
        <v>70</v>
      </c>
      <c r="C56" s="203" t="s">
        <v>216</v>
      </c>
      <c r="D56" s="203" t="s">
        <v>216</v>
      </c>
      <c r="E56" s="203" t="s">
        <v>126</v>
      </c>
      <c r="F56" s="203" t="s">
        <v>207</v>
      </c>
      <c r="G56" s="282">
        <f>VLOOKUP(E56,'[1]Model Details'!$E$10:$G$76,3,FALSE)</f>
        <v>3669.4358222000001</v>
      </c>
      <c r="H56" s="341"/>
      <c r="I56" s="210"/>
      <c r="J56" s="210"/>
      <c r="K56" s="211"/>
    </row>
    <row r="57" spans="1:11" x14ac:dyDescent="0.25">
      <c r="A57" s="202" t="s">
        <v>70</v>
      </c>
      <c r="B57" s="203" t="s">
        <v>70</v>
      </c>
      <c r="C57" s="203" t="s">
        <v>216</v>
      </c>
      <c r="D57" s="203" t="s">
        <v>216</v>
      </c>
      <c r="E57" s="203" t="s">
        <v>127</v>
      </c>
      <c r="F57" s="203" t="s">
        <v>207</v>
      </c>
      <c r="G57" s="282">
        <f>VLOOKUP(E57,'[1]Model Details'!$E$10:$G$76,3,FALSE)</f>
        <v>1848.7198023999999</v>
      </c>
      <c r="H57" s="341"/>
      <c r="I57" s="210"/>
      <c r="J57" s="210"/>
      <c r="K57" s="211"/>
    </row>
    <row r="58" spans="1:11" x14ac:dyDescent="0.25">
      <c r="A58" s="202" t="s">
        <v>70</v>
      </c>
      <c r="B58" s="203" t="s">
        <v>70</v>
      </c>
      <c r="C58" s="203" t="s">
        <v>216</v>
      </c>
      <c r="D58" s="203" t="s">
        <v>216</v>
      </c>
      <c r="E58" s="203" t="s">
        <v>146</v>
      </c>
      <c r="F58" s="203" t="s">
        <v>207</v>
      </c>
      <c r="G58" s="282">
        <f>VLOOKUP(E58,'[1]Model Details'!$E$10:$G$76,3,FALSE)</f>
        <v>3581.8789913999999</v>
      </c>
      <c r="H58" s="340" t="s">
        <v>218</v>
      </c>
      <c r="I58" s="210"/>
      <c r="J58" s="210"/>
      <c r="K58" s="211"/>
    </row>
    <row r="59" spans="1:11" x14ac:dyDescent="0.25">
      <c r="A59" s="202" t="s">
        <v>70</v>
      </c>
      <c r="B59" s="203" t="s">
        <v>70</v>
      </c>
      <c r="C59" s="203" t="s">
        <v>216</v>
      </c>
      <c r="D59" s="203" t="s">
        <v>216</v>
      </c>
      <c r="E59" s="203" t="s">
        <v>120</v>
      </c>
      <c r="F59" s="203" t="s">
        <v>207</v>
      </c>
      <c r="G59" s="282">
        <f>VLOOKUP(E59,'[1]Model Details'!$E$10:$G$76,3,FALSE)</f>
        <v>970.58161259999997</v>
      </c>
      <c r="H59" s="341"/>
      <c r="I59" s="210"/>
      <c r="J59" s="210"/>
      <c r="K59" s="211"/>
    </row>
    <row r="60" spans="1:11" x14ac:dyDescent="0.25">
      <c r="A60" s="202" t="s">
        <v>70</v>
      </c>
      <c r="B60" s="203" t="s">
        <v>70</v>
      </c>
      <c r="C60" s="203" t="s">
        <v>216</v>
      </c>
      <c r="D60" s="203" t="s">
        <v>216</v>
      </c>
      <c r="E60" s="203" t="s">
        <v>147</v>
      </c>
      <c r="F60" s="203" t="s">
        <v>207</v>
      </c>
      <c r="G60" s="282">
        <f>VLOOKUP(E60,'[1]Model Details'!$E$10:$G$76,3,FALSE)</f>
        <v>-583.58256159999996</v>
      </c>
      <c r="H60" s="341"/>
      <c r="I60" s="210"/>
      <c r="J60" s="210"/>
      <c r="K60" s="211"/>
    </row>
    <row r="61" spans="1:11" x14ac:dyDescent="0.25">
      <c r="A61" s="202" t="s">
        <v>70</v>
      </c>
      <c r="B61" s="203" t="s">
        <v>70</v>
      </c>
      <c r="C61" s="203" t="s">
        <v>216</v>
      </c>
      <c r="D61" s="203" t="s">
        <v>216</v>
      </c>
      <c r="E61" s="203" t="s">
        <v>148</v>
      </c>
      <c r="F61" s="203" t="s">
        <v>207</v>
      </c>
      <c r="G61" s="282">
        <f>VLOOKUP(E61,'[1]Model Details'!$E$10:$G$76,3,FALSE)</f>
        <v>1690.133143</v>
      </c>
      <c r="H61" s="341"/>
      <c r="I61" s="210"/>
      <c r="J61" s="210"/>
      <c r="K61" s="211"/>
    </row>
    <row r="62" spans="1:11" x14ac:dyDescent="0.25">
      <c r="A62" s="202" t="s">
        <v>70</v>
      </c>
      <c r="B62" s="203" t="s">
        <v>70</v>
      </c>
      <c r="C62" s="203" t="s">
        <v>216</v>
      </c>
      <c r="D62" s="203" t="s">
        <v>216</v>
      </c>
      <c r="E62" s="203" t="s">
        <v>122</v>
      </c>
      <c r="F62" s="203" t="s">
        <v>207</v>
      </c>
      <c r="G62" s="282">
        <f>VLOOKUP(E62,'[1]Model Details'!$E$10:$G$76,3,FALSE)</f>
        <v>2237.4317986000001</v>
      </c>
      <c r="H62" s="341"/>
      <c r="I62" s="210"/>
      <c r="J62" s="210"/>
      <c r="K62" s="211"/>
    </row>
    <row r="63" spans="1:11" x14ac:dyDescent="0.25">
      <c r="A63" s="202" t="s">
        <v>70</v>
      </c>
      <c r="B63" s="203" t="s">
        <v>70</v>
      </c>
      <c r="C63" s="203" t="s">
        <v>216</v>
      </c>
      <c r="D63" s="203" t="s">
        <v>216</v>
      </c>
      <c r="E63" s="203" t="s">
        <v>149</v>
      </c>
      <c r="F63" s="203" t="s">
        <v>207</v>
      </c>
      <c r="G63" s="282">
        <f>VLOOKUP(E63,'[1]Model Details'!$E$10:$G$76,3,FALSE)</f>
        <v>1654.6245676000001</v>
      </c>
      <c r="H63" s="341"/>
      <c r="I63" s="210"/>
      <c r="J63" s="210"/>
      <c r="K63" s="211"/>
    </row>
    <row r="64" spans="1:11" x14ac:dyDescent="0.25">
      <c r="A64" s="202" t="s">
        <v>70</v>
      </c>
      <c r="B64" s="203" t="s">
        <v>70</v>
      </c>
      <c r="C64" s="203" t="s">
        <v>216</v>
      </c>
      <c r="D64" s="203" t="s">
        <v>216</v>
      </c>
      <c r="E64" s="203" t="s">
        <v>123</v>
      </c>
      <c r="F64" s="203" t="s">
        <v>207</v>
      </c>
      <c r="G64" s="282">
        <f>VLOOKUP(E64,'[1]Model Details'!$E$10:$G$76,3,FALSE)</f>
        <v>1008.2481340000001</v>
      </c>
      <c r="H64" s="341"/>
      <c r="I64" s="210"/>
      <c r="J64" s="210"/>
      <c r="K64" s="211"/>
    </row>
    <row r="65" spans="1:11" ht="15.75" thickBot="1" x14ac:dyDescent="0.3">
      <c r="A65" s="212" t="s">
        <v>70</v>
      </c>
      <c r="B65" s="213" t="s">
        <v>70</v>
      </c>
      <c r="C65" s="213" t="s">
        <v>279</v>
      </c>
      <c r="D65" s="213" t="s">
        <v>279</v>
      </c>
      <c r="E65" s="213" t="s">
        <v>303</v>
      </c>
      <c r="F65" s="213" t="s">
        <v>207</v>
      </c>
      <c r="G65" s="281">
        <f>VLOOKUP(E65,'[1]Model Details'!$E$10:$G$76,3,FALSE)</f>
        <v>10.1300325</v>
      </c>
      <c r="H65" s="216"/>
      <c r="I65" s="214" t="s">
        <v>313</v>
      </c>
      <c r="J65" s="214"/>
      <c r="K65" s="215"/>
    </row>
  </sheetData>
  <mergeCells count="14">
    <mergeCell ref="L23:L32"/>
    <mergeCell ref="H58:H64"/>
    <mergeCell ref="J16:J20"/>
    <mergeCell ref="H21:H22"/>
    <mergeCell ref="J21:J22"/>
    <mergeCell ref="H23:H27"/>
    <mergeCell ref="J23:J27"/>
    <mergeCell ref="H28:H32"/>
    <mergeCell ref="J28:J32"/>
    <mergeCell ref="H33:H38"/>
    <mergeCell ref="J33:J38"/>
    <mergeCell ref="H40:H46"/>
    <mergeCell ref="H47:H53"/>
    <mergeCell ref="H54:H5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03629-8F32-4EB3-841B-33D4035F9D74}">
  <sheetPr codeName="Sheet7"/>
  <dimension ref="A1:AL45"/>
  <sheetViews>
    <sheetView zoomScale="77" zoomScaleNormal="77" workbookViewId="0">
      <pane xSplit="2" ySplit="3" topLeftCell="C4" activePane="bottomRight" state="frozen"/>
      <selection activeCell="B1" sqref="B1"/>
      <selection pane="topRight" activeCell="C1" sqref="C1"/>
      <selection pane="bottomLeft" activeCell="B4" sqref="B4"/>
      <selection pane="bottomRight" activeCell="J5" sqref="J5"/>
    </sheetView>
  </sheetViews>
  <sheetFormatPr defaultRowHeight="15" x14ac:dyDescent="0.25"/>
  <cols>
    <col min="1" max="1" width="33.5703125" hidden="1" customWidth="1"/>
    <col min="2" max="2" width="30.7109375" bestFit="1" customWidth="1"/>
    <col min="3" max="3" width="15.7109375" bestFit="1" customWidth="1"/>
    <col min="4" max="4" width="14" bestFit="1" customWidth="1"/>
    <col min="5" max="5" width="18.42578125" bestFit="1" customWidth="1"/>
    <col min="6" max="6" width="14.42578125" bestFit="1" customWidth="1"/>
    <col min="7" max="7" width="11.28515625" bestFit="1" customWidth="1"/>
    <col min="8" max="8" width="10.140625" bestFit="1" customWidth="1"/>
    <col min="9" max="9" width="5.140625" bestFit="1" customWidth="1"/>
    <col min="10" max="10" width="11.28515625" customWidth="1"/>
    <col min="11" max="11" width="14.42578125" customWidth="1"/>
    <col min="12" max="12" width="3.85546875" customWidth="1"/>
    <col min="13" max="13" width="0.7109375" customWidth="1"/>
    <col min="14" max="14" width="4.5703125" customWidth="1"/>
    <col min="15" max="15" width="15.7109375" bestFit="1" customWidth="1"/>
    <col min="16" max="16" width="14" bestFit="1" customWidth="1"/>
    <col min="17" max="17" width="18.42578125" bestFit="1" customWidth="1"/>
    <col min="18" max="18" width="14.42578125" bestFit="1" customWidth="1"/>
    <col min="19" max="20" width="14.42578125" hidden="1" customWidth="1"/>
    <col min="21" max="21" width="5.140625" bestFit="1" customWidth="1"/>
    <col min="22" max="22" width="10.42578125" hidden="1" customWidth="1"/>
    <col min="23" max="23" width="14.42578125" customWidth="1"/>
    <col min="24" max="24" width="5.28515625" customWidth="1"/>
    <col min="25" max="25" width="0.7109375" customWidth="1"/>
    <col min="26" max="26" width="5.85546875" customWidth="1"/>
    <col min="27" max="27" width="15.7109375" bestFit="1" customWidth="1"/>
    <col min="28" max="28" width="11.5703125" bestFit="1" customWidth="1"/>
    <col min="29" max="29" width="18.42578125" bestFit="1" customWidth="1"/>
    <col min="30" max="30" width="14.42578125" bestFit="1" customWidth="1"/>
    <col min="31" max="31" width="10.140625" bestFit="1" customWidth="1"/>
    <col min="32" max="32" width="8.42578125" bestFit="1" customWidth="1"/>
    <col min="33" max="33" width="4.28515625" bestFit="1" customWidth="1"/>
    <col min="34" max="34" width="10.42578125" hidden="1" customWidth="1"/>
    <col min="35" max="35" width="14.42578125" customWidth="1"/>
    <col min="37" max="37" width="0.7109375" customWidth="1"/>
    <col min="38" max="38" width="13.140625" bestFit="1" customWidth="1"/>
  </cols>
  <sheetData>
    <row r="1" spans="1:38" x14ac:dyDescent="0.25">
      <c r="B1" s="45" t="s">
        <v>4</v>
      </c>
      <c r="F1" s="46">
        <v>962111</v>
      </c>
      <c r="G1" s="47">
        <v>201.89073145376318</v>
      </c>
      <c r="H1" s="44"/>
      <c r="I1" s="24"/>
      <c r="J1" s="24"/>
      <c r="K1" s="24"/>
      <c r="L1" s="24"/>
      <c r="M1" s="48"/>
      <c r="R1" s="46">
        <v>933036</v>
      </c>
      <c r="Y1" s="48"/>
      <c r="AD1" s="46">
        <v>747287</v>
      </c>
      <c r="AK1" s="48"/>
    </row>
    <row r="2" spans="1:38" x14ac:dyDescent="0.25">
      <c r="C2" s="349">
        <v>2019</v>
      </c>
      <c r="D2" s="349"/>
      <c r="E2" s="349"/>
      <c r="F2" s="349"/>
      <c r="G2" s="349"/>
      <c r="H2" s="349"/>
      <c r="I2" s="349"/>
      <c r="J2" s="349"/>
      <c r="K2" s="49"/>
      <c r="L2" s="24"/>
      <c r="M2" s="50"/>
      <c r="O2" s="350">
        <v>2020</v>
      </c>
      <c r="P2" s="350"/>
      <c r="Q2" s="350"/>
      <c r="R2" s="350"/>
      <c r="S2" s="350"/>
      <c r="T2" s="350"/>
      <c r="U2" s="350"/>
      <c r="V2" s="350"/>
      <c r="W2" s="49"/>
      <c r="X2" s="24"/>
      <c r="Y2" s="50"/>
      <c r="AA2" s="350">
        <v>2021</v>
      </c>
      <c r="AB2" s="350"/>
      <c r="AC2" s="350"/>
      <c r="AD2" s="350"/>
      <c r="AE2" s="350"/>
      <c r="AF2" s="350"/>
      <c r="AG2" s="350"/>
      <c r="AH2" s="350"/>
      <c r="AI2" s="49"/>
      <c r="AK2" s="50"/>
    </row>
    <row r="3" spans="1:38" x14ac:dyDescent="0.25">
      <c r="B3" s="4" t="s">
        <v>5</v>
      </c>
      <c r="C3" s="4" t="s">
        <v>6</v>
      </c>
      <c r="D3" s="4" t="s">
        <v>7</v>
      </c>
      <c r="E3" s="4" t="s">
        <v>8</v>
      </c>
      <c r="F3" s="4" t="s">
        <v>9</v>
      </c>
      <c r="G3" s="4"/>
      <c r="H3" s="4"/>
      <c r="I3" s="4" t="s">
        <v>16</v>
      </c>
      <c r="J3" s="4" t="s">
        <v>83</v>
      </c>
      <c r="K3" s="51" t="s">
        <v>11</v>
      </c>
      <c r="M3" s="50"/>
      <c r="O3" s="4" t="s">
        <v>6</v>
      </c>
      <c r="P3" s="4" t="s">
        <v>7</v>
      </c>
      <c r="Q3" s="4" t="s">
        <v>8</v>
      </c>
      <c r="R3" s="4" t="s">
        <v>9</v>
      </c>
      <c r="S3" s="4"/>
      <c r="T3" s="4"/>
      <c r="U3" s="4" t="s">
        <v>16</v>
      </c>
      <c r="V3" s="4" t="s">
        <v>83</v>
      </c>
      <c r="W3" s="51" t="s">
        <v>11</v>
      </c>
      <c r="X3" s="24"/>
      <c r="Y3" s="50"/>
      <c r="AA3" s="4" t="s">
        <v>6</v>
      </c>
      <c r="AB3" s="4" t="s">
        <v>7</v>
      </c>
      <c r="AC3" s="4" t="s">
        <v>8</v>
      </c>
      <c r="AD3" s="4" t="s">
        <v>9</v>
      </c>
      <c r="AE3" s="4"/>
      <c r="AF3" s="4"/>
      <c r="AG3" s="4" t="s">
        <v>16</v>
      </c>
      <c r="AH3" s="4" t="s">
        <v>83</v>
      </c>
      <c r="AI3" s="51" t="s">
        <v>11</v>
      </c>
      <c r="AK3" s="50"/>
      <c r="AL3" s="314" t="s">
        <v>349</v>
      </c>
    </row>
    <row r="4" spans="1:38" x14ac:dyDescent="0.25">
      <c r="A4" s="28" t="s">
        <v>17</v>
      </c>
      <c r="B4" s="6" t="s">
        <v>18</v>
      </c>
      <c r="C4" s="7">
        <v>0</v>
      </c>
      <c r="D4" s="7">
        <v>0</v>
      </c>
      <c r="E4" s="7">
        <f>IFERROR(VLOOKUP($A4,'Contribution(Total)'!$AH$1:$AL$86,2,FALSE),0)</f>
        <v>0</v>
      </c>
      <c r="F4" s="8">
        <f>E4/$F$1</f>
        <v>0</v>
      </c>
      <c r="G4" s="12">
        <f>E4*$G$1</f>
        <v>0</v>
      </c>
      <c r="H4" s="52">
        <f>G4/12</f>
        <v>0</v>
      </c>
      <c r="I4" s="9">
        <f>IFERROR(H4/D4,0)</f>
        <v>0</v>
      </c>
      <c r="J4" s="9">
        <f>IFERROR(D4/H4,0)</f>
        <v>0</v>
      </c>
      <c r="K4" s="9">
        <f>IFERROR(D4/E4,0)</f>
        <v>0</v>
      </c>
      <c r="L4" s="24"/>
      <c r="M4" s="50"/>
      <c r="O4" s="7">
        <v>59337073</v>
      </c>
      <c r="P4" s="7">
        <v>124930.43000000005</v>
      </c>
      <c r="Q4" s="7">
        <f>IFERROR(VLOOKUP($A4,'Contribution(Total)'!$AH$1:$AL$76,3,FALSE),0)</f>
        <v>7487.7319959000033</v>
      </c>
      <c r="R4" s="8">
        <f>Q4/$R$1</f>
        <v>8.025126571643542E-3</v>
      </c>
      <c r="S4" s="12">
        <f>Q4*$G$1</f>
        <v>1511703.6895819977</v>
      </c>
      <c r="T4" s="52">
        <f>S4/12</f>
        <v>125975.30746516648</v>
      </c>
      <c r="U4" s="9">
        <f>IFERROR(T4/P4,0)</f>
        <v>1.0083636746080713</v>
      </c>
      <c r="V4" s="9">
        <f>IFERROR(P4/T4,0)</f>
        <v>0.99170569624959759</v>
      </c>
      <c r="W4" s="9">
        <f>IFERROR(P4/Q4,0)</f>
        <v>16.684682366891227</v>
      </c>
      <c r="X4" s="24"/>
      <c r="Y4" s="50"/>
      <c r="AA4" s="7">
        <v>55995380.000000007</v>
      </c>
      <c r="AB4" s="7">
        <v>125161.78999999998</v>
      </c>
      <c r="AC4" s="7">
        <f>IFERROR(VLOOKUP($A4,'Contribution(Total)'!$AH$1:$AL$86,4,FALSE),0)</f>
        <v>7359.4279344000024</v>
      </c>
      <c r="AD4" s="8">
        <f>AC4/$AD$1</f>
        <v>9.8481947824597543E-3</v>
      </c>
      <c r="AE4" s="12">
        <f>AC4*$G$1</f>
        <v>1485800.2887572739</v>
      </c>
      <c r="AF4" s="52">
        <f>AE4/12</f>
        <v>123816.69072977283</v>
      </c>
      <c r="AG4" s="9">
        <f>IFERROR(AF4/AB4,0)</f>
        <v>0.98925311574541119</v>
      </c>
      <c r="AH4" s="9">
        <f>IFERROR(AB4/AF4,0)</f>
        <v>1.0108636344768962</v>
      </c>
      <c r="AI4" s="9">
        <f>IFERROR(AB4/AC4,0)</f>
        <v>17.006999880379173</v>
      </c>
      <c r="AK4" s="50"/>
      <c r="AL4" s="273">
        <f>VLOOKUP(B4,'Contribution(Forecasts)'!$B$4:$N$22,13,FALSE)</f>
        <v>1.1016966850899781E-6</v>
      </c>
    </row>
    <row r="5" spans="1:38" x14ac:dyDescent="0.25">
      <c r="A5" s="28" t="s">
        <v>19</v>
      </c>
      <c r="B5" s="6" t="s">
        <v>20</v>
      </c>
      <c r="C5" s="7">
        <v>150793793</v>
      </c>
      <c r="D5" s="7">
        <v>667848.24999999988</v>
      </c>
      <c r="E5" s="7">
        <f>IFERROR(VLOOKUP($A5,'Contribution(Total)'!$AH$1:$AL$86,2,FALSE),0)</f>
        <v>34185.252243400006</v>
      </c>
      <c r="F5" s="8">
        <f t="shared" ref="F5:F22" si="0">E5/$F$1</f>
        <v>3.5531505453528754E-2</v>
      </c>
      <c r="G5" s="12">
        <f>E5*$G$1</f>
        <v>6901685.5803514263</v>
      </c>
      <c r="H5" s="52">
        <f>G5/12</f>
        <v>575140.46502928552</v>
      </c>
      <c r="I5" s="10">
        <f>IFERROR(H5/D5,0)</f>
        <v>0.86118435592110276</v>
      </c>
      <c r="J5" s="9">
        <f t="shared" ref="J5:J22" si="1">IFERROR(D5/H5,0)</f>
        <v>1.1611915533816488</v>
      </c>
      <c r="K5" s="9">
        <f t="shared" ref="K5:K22" si="2">IFERROR(D5/E5,0)</f>
        <v>19.536151005846047</v>
      </c>
      <c r="L5" s="24"/>
      <c r="M5" s="50"/>
      <c r="O5" s="7">
        <v>228921637</v>
      </c>
      <c r="P5" s="7">
        <v>994020.73</v>
      </c>
      <c r="Q5" s="7">
        <f>IFERROR(VLOOKUP($A5,'Contribution(Total)'!$AH$1:$AL$76,3,FALSE),0)</f>
        <v>53485.49421889997</v>
      </c>
      <c r="R5" s="8">
        <f t="shared" ref="R5:R22" si="3">Q5/$R$1</f>
        <v>5.7324148498986073E-2</v>
      </c>
      <c r="S5" s="12">
        <f>Q5*$G$1</f>
        <v>10798225.550019737</v>
      </c>
      <c r="T5" s="52">
        <f t="shared" ref="T5:T22" si="4">S5/12</f>
        <v>899852.12916831148</v>
      </c>
      <c r="U5" s="10">
        <f t="shared" ref="U5:U22" si="5">IFERROR(T5/P5,0)</f>
        <v>0.9052649527422949</v>
      </c>
      <c r="V5" s="9">
        <f t="shared" ref="V5:V22" si="6">IFERROR(P5/T5,0)</f>
        <v>1.1046489726247843</v>
      </c>
      <c r="W5" s="9">
        <f t="shared" ref="W5:W22" si="7">IFERROR(P5/Q5,0)</f>
        <v>18.584865756905479</v>
      </c>
      <c r="X5" s="24"/>
      <c r="Y5" s="50"/>
      <c r="AA5" s="7">
        <v>173599002.99999994</v>
      </c>
      <c r="AB5" s="7">
        <v>637546.50999999989</v>
      </c>
      <c r="AC5" s="7">
        <f>IFERROR(VLOOKUP($A5,'Contribution(Total)'!$AH$1:$AL$86,4,FALSE),0)</f>
        <v>40212.332450500006</v>
      </c>
      <c r="AD5" s="8">
        <f>AC5/$AD$1</f>
        <v>5.3811095938374423E-2</v>
      </c>
      <c r="AE5" s="12">
        <f>AC5*$G$1</f>
        <v>8118497.2118933434</v>
      </c>
      <c r="AF5" s="52">
        <f t="shared" ref="AF5:AF22" si="8">AE5/12</f>
        <v>676541.43432444532</v>
      </c>
      <c r="AG5" s="9">
        <f t="shared" ref="AG5:AG22" si="9">IFERROR(AF5/AB5,0)</f>
        <v>1.0611640464072896</v>
      </c>
      <c r="AH5" s="9">
        <f>IFERROR(AB5/AF5,0)</f>
        <v>0.9423613656961255</v>
      </c>
      <c r="AI5" s="9">
        <f t="shared" ref="AI5:AI22" si="10">IFERROR(AB5/AC5,0)</f>
        <v>15.854502117846501</v>
      </c>
      <c r="AK5" s="50"/>
      <c r="AL5" s="273">
        <f>VLOOKUP(B5,'Contribution(Forecasts)'!$B$4:$N$22,13,FALSE)</f>
        <v>0.57692366087613256</v>
      </c>
    </row>
    <row r="6" spans="1:38" x14ac:dyDescent="0.25">
      <c r="A6" s="28" t="s">
        <v>21</v>
      </c>
      <c r="B6" s="6" t="s">
        <v>22</v>
      </c>
      <c r="C6" s="7">
        <v>0</v>
      </c>
      <c r="D6" s="7">
        <v>0</v>
      </c>
      <c r="E6" s="7">
        <f>IFERROR(VLOOKUP($A6,'Contribution(Total)'!$AH$1:$AL$86,2,FALSE),0)</f>
        <v>0</v>
      </c>
      <c r="F6" s="8">
        <f t="shared" si="0"/>
        <v>0</v>
      </c>
      <c r="G6" s="12">
        <f t="shared" ref="G6:G22" si="11">E6*$G$1</f>
        <v>0</v>
      </c>
      <c r="H6" s="52">
        <f t="shared" ref="H6:H22" si="12">G6/12</f>
        <v>0</v>
      </c>
      <c r="I6" s="9">
        <f t="shared" ref="I6:I21" si="13">IFERROR(H6/D6,0)</f>
        <v>0</v>
      </c>
      <c r="J6" s="9">
        <f t="shared" si="1"/>
        <v>0</v>
      </c>
      <c r="K6" s="9">
        <f t="shared" si="2"/>
        <v>0</v>
      </c>
      <c r="L6" s="24"/>
      <c r="M6" s="50"/>
      <c r="O6" s="7">
        <v>11267579</v>
      </c>
      <c r="P6" s="7">
        <v>50841.829999999994</v>
      </c>
      <c r="Q6" s="7">
        <f>IFERROR(VLOOKUP($A6,'Contribution(Total)'!$AH$1:$AL$76,3,FALSE),0)</f>
        <v>769.28278939999996</v>
      </c>
      <c r="R6" s="8">
        <f t="shared" si="3"/>
        <v>8.2449422037306165E-4</v>
      </c>
      <c r="S6" s="12">
        <f>Q6*$G$1</f>
        <v>155311.06504675726</v>
      </c>
      <c r="T6" s="52">
        <f t="shared" si="4"/>
        <v>12942.588753896438</v>
      </c>
      <c r="U6" s="9">
        <f t="shared" si="5"/>
        <v>0.25456575331565445</v>
      </c>
      <c r="V6" s="9">
        <f t="shared" si="6"/>
        <v>3.9282581689612739</v>
      </c>
      <c r="W6" s="9">
        <f t="shared" si="7"/>
        <v>66.089909589234338</v>
      </c>
      <c r="X6" s="24"/>
      <c r="Y6" s="50"/>
      <c r="AA6" s="7">
        <v>21077904.999999993</v>
      </c>
      <c r="AB6" s="7">
        <v>57157.139999999992</v>
      </c>
      <c r="AC6" s="7">
        <f>IFERROR(VLOOKUP($A6,'Contribution(Total)'!$AH$1:$AL$86,4,FALSE),0)</f>
        <v>1439.0730750999999</v>
      </c>
      <c r="AD6" s="8">
        <f t="shared" ref="AD6:AD22" si="14">AC6/$AD$1</f>
        <v>1.9257301078434389E-3</v>
      </c>
      <c r="AE6" s="12">
        <f>AC6*$G$1</f>
        <v>290535.51574735524</v>
      </c>
      <c r="AF6" s="52">
        <f t="shared" si="8"/>
        <v>24211.292978946269</v>
      </c>
      <c r="AG6" s="9">
        <f t="shared" si="9"/>
        <v>0.4235917503735539</v>
      </c>
      <c r="AH6" s="9">
        <f t="shared" ref="AH6:AH22" si="15">IFERROR(AB6/AF6,0)</f>
        <v>2.3607636341315135</v>
      </c>
      <c r="AI6" s="9">
        <f t="shared" si="10"/>
        <v>39.718024740354615</v>
      </c>
      <c r="AK6" s="50"/>
      <c r="AL6" s="273">
        <f>VLOOKUP(B6,'Contribution(Forecasts)'!$B$4:$N$22,13,FALSE)</f>
        <v>0</v>
      </c>
    </row>
    <row r="7" spans="1:38" x14ac:dyDescent="0.25">
      <c r="A7" s="28" t="s">
        <v>23</v>
      </c>
      <c r="B7" s="6" t="s">
        <v>24</v>
      </c>
      <c r="C7" s="7">
        <v>0</v>
      </c>
      <c r="D7" s="7">
        <v>0</v>
      </c>
      <c r="E7" s="7">
        <f>IFERROR(VLOOKUP($A7,'Contribution(Total)'!$AH$1:$AL$86,2,FALSE),0)</f>
        <v>0</v>
      </c>
      <c r="F7" s="8">
        <f t="shared" si="0"/>
        <v>0</v>
      </c>
      <c r="G7" s="12">
        <f t="shared" si="11"/>
        <v>0</v>
      </c>
      <c r="H7" s="52">
        <f t="shared" si="12"/>
        <v>0</v>
      </c>
      <c r="I7" s="9">
        <f t="shared" si="13"/>
        <v>0</v>
      </c>
      <c r="J7" s="9">
        <f t="shared" si="1"/>
        <v>0</v>
      </c>
      <c r="K7" s="9">
        <f t="shared" si="2"/>
        <v>0</v>
      </c>
      <c r="L7" s="24"/>
      <c r="M7" s="50"/>
      <c r="O7" s="7">
        <v>1376047</v>
      </c>
      <c r="P7" s="7">
        <v>96561.249999999898</v>
      </c>
      <c r="Q7" s="7">
        <f>IFERROR(VLOOKUP($A7,'Contribution(Total)'!$AH$1:$AL$76,3,FALSE),0)</f>
        <v>6334.3863021999996</v>
      </c>
      <c r="R7" s="8">
        <f t="shared" si="3"/>
        <v>6.7890052497438461E-3</v>
      </c>
      <c r="S7" s="12">
        <f>Q7*$G$1</f>
        <v>1278853.8838618561</v>
      </c>
      <c r="T7" s="52">
        <f>S7/12</f>
        <v>106571.156988488</v>
      </c>
      <c r="U7" s="9">
        <f t="shared" si="5"/>
        <v>1.1036638091210307</v>
      </c>
      <c r="V7" s="9">
        <f t="shared" si="6"/>
        <v>0.90607301946089047</v>
      </c>
      <c r="W7" s="9">
        <f t="shared" si="7"/>
        <v>15.243978720789913</v>
      </c>
      <c r="X7" s="24"/>
      <c r="Y7" s="50"/>
      <c r="AA7" s="7">
        <v>767352</v>
      </c>
      <c r="AB7" s="7">
        <v>139406.98000000001</v>
      </c>
      <c r="AC7" s="7">
        <f>IFERROR(VLOOKUP($A7,'Contribution(Total)'!$AH$1:$AL$86,4,FALSE),0)</f>
        <v>8460.3300531000004</v>
      </c>
      <c r="AD7" s="8">
        <f t="shared" si="14"/>
        <v>1.1321393324251593E-2</v>
      </c>
      <c r="AE7" s="12">
        <f>AC7*$G$1</f>
        <v>1708062.2227606142</v>
      </c>
      <c r="AF7" s="52">
        <f>AE7/12</f>
        <v>142338.51856338451</v>
      </c>
      <c r="AG7" s="9">
        <f t="shared" si="9"/>
        <v>1.0210286354627616</v>
      </c>
      <c r="AH7" s="9">
        <f t="shared" si="15"/>
        <v>0.97940446062687481</v>
      </c>
      <c r="AI7" s="9">
        <f t="shared" si="10"/>
        <v>16.477723578753178</v>
      </c>
      <c r="AK7" s="50"/>
      <c r="AL7" s="273">
        <f>VLOOKUP(B7,'Contribution(Forecasts)'!$B$4:$N$22,13,FALSE)</f>
        <v>0.70744166913588724</v>
      </c>
    </row>
    <row r="8" spans="1:38" x14ac:dyDescent="0.25">
      <c r="A8" s="28" t="s">
        <v>25</v>
      </c>
      <c r="B8" s="6" t="s">
        <v>26</v>
      </c>
      <c r="C8" s="7">
        <v>1183347</v>
      </c>
      <c r="D8" s="7">
        <v>45642.471111999999</v>
      </c>
      <c r="E8" s="7">
        <f>IFERROR(VLOOKUP($A8,'Contribution(Total)'!$AH$1:$AL$86,2,FALSE),0)</f>
        <v>13576.528159099998</v>
      </c>
      <c r="F8" s="8">
        <f t="shared" si="0"/>
        <v>1.411118692032416E-2</v>
      </c>
      <c r="G8" s="12">
        <f>E8*$G$1</f>
        <v>2740975.2006433117</v>
      </c>
      <c r="H8" s="52">
        <f t="shared" si="12"/>
        <v>228414.60005360932</v>
      </c>
      <c r="I8" s="9">
        <f t="shared" si="13"/>
        <v>5.0044310592455226</v>
      </c>
      <c r="J8" s="9">
        <f t="shared" si="1"/>
        <v>0.19982291456538956</v>
      </c>
      <c r="K8" s="9">
        <f t="shared" si="2"/>
        <v>3.361866198569111</v>
      </c>
      <c r="L8" s="24"/>
      <c r="M8" s="50"/>
      <c r="O8" s="7">
        <v>716693</v>
      </c>
      <c r="P8" s="7">
        <v>30374.347792999968</v>
      </c>
      <c r="Q8" s="7">
        <f>IFERROR(VLOOKUP($A8,'Contribution(Total)'!$AH$1:$AL$76,3,FALSE),0)</f>
        <v>9705.2350303999956</v>
      </c>
      <c r="R8" s="8">
        <f t="shared" si="3"/>
        <v>1.040177981385498E-2</v>
      </c>
      <c r="S8" s="12">
        <f>Q8*$G$1</f>
        <v>1959396.9992181407</v>
      </c>
      <c r="T8" s="52">
        <f t="shared" si="4"/>
        <v>163283.08326817839</v>
      </c>
      <c r="U8" s="9">
        <f t="shared" si="5"/>
        <v>5.3756901837348554</v>
      </c>
      <c r="V8" s="9">
        <f t="shared" si="6"/>
        <v>0.18602262515531212</v>
      </c>
      <c r="W8" s="9">
        <f t="shared" si="7"/>
        <v>3.1296869882962648</v>
      </c>
      <c r="X8" s="24"/>
      <c r="Y8" s="50"/>
      <c r="AA8" s="7">
        <v>0</v>
      </c>
      <c r="AB8" s="7">
        <v>0</v>
      </c>
      <c r="AC8" s="7">
        <f>IFERROR(VLOOKUP($A8,'Contribution(Total)'!$AH$1:$AL$86,4,FALSE),0)</f>
        <v>0</v>
      </c>
      <c r="AD8" s="8">
        <f t="shared" si="14"/>
        <v>0</v>
      </c>
      <c r="AE8" s="12">
        <f>AC8*$G$1</f>
        <v>0</v>
      </c>
      <c r="AF8" s="52">
        <f t="shared" si="8"/>
        <v>0</v>
      </c>
      <c r="AG8" s="9">
        <f t="shared" si="9"/>
        <v>0</v>
      </c>
      <c r="AH8" s="9">
        <f t="shared" si="15"/>
        <v>0</v>
      </c>
      <c r="AI8" s="9">
        <f t="shared" si="10"/>
        <v>0</v>
      </c>
      <c r="AK8" s="50"/>
      <c r="AL8" s="273"/>
    </row>
    <row r="9" spans="1:38" x14ac:dyDescent="0.25">
      <c r="A9" s="28" t="s">
        <v>27</v>
      </c>
      <c r="B9" s="6" t="s">
        <v>28</v>
      </c>
      <c r="C9" s="7">
        <v>0</v>
      </c>
      <c r="D9" s="7">
        <v>0</v>
      </c>
      <c r="E9" s="7">
        <f>IFERROR(VLOOKUP($A9,'Contribution(Total)'!$AH$1:$AL$86,2,FALSE),0)</f>
        <v>0</v>
      </c>
      <c r="F9" s="8">
        <f t="shared" si="0"/>
        <v>0</v>
      </c>
      <c r="G9" s="12">
        <f t="shared" si="11"/>
        <v>0</v>
      </c>
      <c r="H9" s="52">
        <f t="shared" si="12"/>
        <v>0</v>
      </c>
      <c r="I9" s="9">
        <f t="shared" si="13"/>
        <v>0</v>
      </c>
      <c r="J9" s="9">
        <f t="shared" si="1"/>
        <v>0</v>
      </c>
      <c r="K9" s="9">
        <f t="shared" si="2"/>
        <v>0</v>
      </c>
      <c r="L9" s="24"/>
      <c r="M9" s="50"/>
      <c r="O9" s="7">
        <v>46500</v>
      </c>
      <c r="P9" s="7">
        <v>4501.6099999999997</v>
      </c>
      <c r="Q9" s="7">
        <f>IFERROR(VLOOKUP($A9,'Contribution(Total)'!$AH$1:$AL$76,3,FALSE),0)</f>
        <v>588.72184349999998</v>
      </c>
      <c r="R9" s="8">
        <f t="shared" si="3"/>
        <v>6.3097441417051426E-4</v>
      </c>
      <c r="S9" s="12">
        <f t="shared" ref="S9:S22" si="16">Q9*$G$1</f>
        <v>118857.48360702289</v>
      </c>
      <c r="T9" s="52">
        <f t="shared" si="4"/>
        <v>9904.7903005852404</v>
      </c>
      <c r="U9" s="9">
        <f t="shared" si="5"/>
        <v>2.2002773009179473</v>
      </c>
      <c r="V9" s="9">
        <f t="shared" si="6"/>
        <v>0.45448816818807508</v>
      </c>
      <c r="W9" s="9">
        <f t="shared" si="7"/>
        <v>7.6464123927142849</v>
      </c>
      <c r="X9" s="24"/>
      <c r="Y9" s="50"/>
      <c r="AA9" s="7">
        <v>560447.00000000012</v>
      </c>
      <c r="AB9" s="7">
        <v>106444.49</v>
      </c>
      <c r="AC9" s="7">
        <f>IFERROR(VLOOKUP($A9,'Contribution(Total)'!$AH$1:$AL$86,4,FALSE),0)</f>
        <v>8142.7049411000016</v>
      </c>
      <c r="AD9" s="8">
        <f t="shared" si="14"/>
        <v>1.0896355672051035E-2</v>
      </c>
      <c r="AE9" s="12">
        <f t="shared" ref="AE9:AE22" si="17">AC9*$G$1</f>
        <v>1643936.6565708509</v>
      </c>
      <c r="AF9" s="52">
        <f t="shared" si="8"/>
        <v>136994.72138090423</v>
      </c>
      <c r="AG9" s="9">
        <f t="shared" si="9"/>
        <v>1.2870062262584396</v>
      </c>
      <c r="AH9" s="9">
        <f t="shared" si="15"/>
        <v>0.77699701803866261</v>
      </c>
      <c r="AI9" s="9">
        <f t="shared" si="10"/>
        <v>13.072374692434867</v>
      </c>
      <c r="AK9" s="50"/>
      <c r="AL9" s="273">
        <f>VLOOKUP(B9,'Contribution(Forecasts)'!$B$4:$N$22,13,FALSE)</f>
        <v>1.7494223983310091</v>
      </c>
    </row>
    <row r="10" spans="1:38" x14ac:dyDescent="0.25">
      <c r="A10" s="28" t="s">
        <v>29</v>
      </c>
      <c r="B10" s="6" t="s">
        <v>30</v>
      </c>
      <c r="C10" s="7">
        <v>459307</v>
      </c>
      <c r="D10" s="7">
        <v>95000.109999999957</v>
      </c>
      <c r="E10" s="7">
        <f>IFERROR(VLOOKUP($A10,'Contribution(Total)'!$AH$1:$AL$86,2,FALSE),0)</f>
        <v>4797.7753297000008</v>
      </c>
      <c r="F10" s="8">
        <f t="shared" si="0"/>
        <v>4.9867170520865069E-3</v>
      </c>
      <c r="G10" s="12">
        <f t="shared" si="11"/>
        <v>968626.37066395301</v>
      </c>
      <c r="H10" s="52">
        <f t="shared" si="12"/>
        <v>80718.864221996089</v>
      </c>
      <c r="I10" s="9">
        <f t="shared" si="13"/>
        <v>0.84967127113848739</v>
      </c>
      <c r="J10" s="9">
        <f t="shared" si="1"/>
        <v>1.17692575230899</v>
      </c>
      <c r="K10" s="9">
        <f t="shared" si="2"/>
        <v>19.800866750036043</v>
      </c>
      <c r="L10" s="24"/>
      <c r="M10" s="50"/>
      <c r="O10" s="7">
        <v>499154</v>
      </c>
      <c r="P10" s="7">
        <v>78758.359999999986</v>
      </c>
      <c r="Q10" s="7">
        <f>IFERROR(VLOOKUP($A10,'Contribution(Total)'!$AH$1:$AL$76,3,FALSE),0)</f>
        <v>5310.7930741000027</v>
      </c>
      <c r="R10" s="8">
        <f t="shared" si="3"/>
        <v>5.6919487287735984E-3</v>
      </c>
      <c r="S10" s="12">
        <f t="shared" si="16"/>
        <v>1072199.8983296291</v>
      </c>
      <c r="T10" s="52">
        <f t="shared" si="4"/>
        <v>89349.991527469087</v>
      </c>
      <c r="U10" s="9">
        <f t="shared" si="5"/>
        <v>1.1344826317799037</v>
      </c>
      <c r="V10" s="9">
        <f t="shared" si="6"/>
        <v>0.88145906511683447</v>
      </c>
      <c r="W10" s="9">
        <f t="shared" si="7"/>
        <v>14.829867950248998</v>
      </c>
      <c r="X10" s="24"/>
      <c r="Y10" s="50"/>
      <c r="AA10" s="7">
        <v>383525</v>
      </c>
      <c r="AB10" s="7">
        <v>63467.380000000012</v>
      </c>
      <c r="AC10" s="7">
        <f>IFERROR(VLOOKUP($A10,'Contribution(Total)'!$AH$1:$AL$86,4,FALSE),0)</f>
        <v>4078.5039173</v>
      </c>
      <c r="AD10" s="8">
        <f t="shared" si="14"/>
        <v>5.457747715803968E-3</v>
      </c>
      <c r="AE10" s="12">
        <f t="shared" si="17"/>
        <v>823412.13910073543</v>
      </c>
      <c r="AF10" s="52">
        <f t="shared" si="8"/>
        <v>68617.678258394619</v>
      </c>
      <c r="AG10" s="9">
        <f t="shared" si="9"/>
        <v>1.0811487453617057</v>
      </c>
      <c r="AH10" s="9">
        <f t="shared" si="15"/>
        <v>0.92494210837329627</v>
      </c>
      <c r="AI10" s="9">
        <f t="shared" si="10"/>
        <v>15.561436567655889</v>
      </c>
      <c r="AK10" s="50"/>
      <c r="AL10" s="273">
        <f>VLOOKUP(B10,'Contribution(Forecasts)'!$B$4:$N$22,13,FALSE)</f>
        <v>0.54313718297146807</v>
      </c>
    </row>
    <row r="11" spans="1:38" x14ac:dyDescent="0.25">
      <c r="A11" s="28" t="s">
        <v>31</v>
      </c>
      <c r="B11" s="6" t="s">
        <v>32</v>
      </c>
      <c r="C11" s="7"/>
      <c r="D11" s="7"/>
      <c r="E11" s="7">
        <f>IFERROR(VLOOKUP($A11,'Contribution(Total)'!$AH$1:$AL$86,2,FALSE),0)</f>
        <v>0</v>
      </c>
      <c r="F11" s="8">
        <f t="shared" si="0"/>
        <v>0</v>
      </c>
      <c r="G11" s="12">
        <f t="shared" si="11"/>
        <v>0</v>
      </c>
      <c r="H11" s="52">
        <f t="shared" si="12"/>
        <v>0</v>
      </c>
      <c r="I11" s="9">
        <f t="shared" si="13"/>
        <v>0</v>
      </c>
      <c r="J11" s="9">
        <f t="shared" si="1"/>
        <v>0</v>
      </c>
      <c r="K11" s="9">
        <f t="shared" si="2"/>
        <v>0</v>
      </c>
      <c r="L11" s="24"/>
      <c r="M11" s="50"/>
      <c r="O11" s="7">
        <v>48310460</v>
      </c>
      <c r="P11" s="7">
        <v>36748.410000000011</v>
      </c>
      <c r="Q11" s="7">
        <f>IFERROR(VLOOKUP($A11,'Contribution(Total)'!$AH$1:$AL$76,3,FALSE),0)</f>
        <v>3678.8420126000005</v>
      </c>
      <c r="R11" s="8">
        <f t="shared" si="3"/>
        <v>3.9428725286055422E-3</v>
      </c>
      <c r="S11" s="12">
        <f t="shared" si="16"/>
        <v>742724.10482664837</v>
      </c>
      <c r="T11" s="52">
        <f t="shared" si="4"/>
        <v>61893.675402220695</v>
      </c>
      <c r="U11" s="9">
        <f t="shared" si="5"/>
        <v>1.6842545133849514</v>
      </c>
      <c r="V11" s="9">
        <f t="shared" si="6"/>
        <v>0.59373449324487049</v>
      </c>
      <c r="W11" s="9">
        <f t="shared" si="7"/>
        <v>9.9891242608780271</v>
      </c>
      <c r="X11" s="24"/>
      <c r="Y11" s="50"/>
      <c r="AA11" s="7">
        <v>2414872</v>
      </c>
      <c r="AB11" s="7">
        <v>5277.9</v>
      </c>
      <c r="AC11" s="7">
        <f>IFERROR(VLOOKUP($A11,'Contribution(Total)'!$AH$1:$AL$86,4,FALSE),0)</f>
        <v>183.89252729999993</v>
      </c>
      <c r="AD11" s="8">
        <f t="shared" si="14"/>
        <v>2.4608019047568061E-4</v>
      </c>
      <c r="AE11" s="12">
        <f t="shared" si="17"/>
        <v>37126.196845478102</v>
      </c>
      <c r="AF11" s="52">
        <f t="shared" si="8"/>
        <v>3093.8497371231751</v>
      </c>
      <c r="AG11" s="9">
        <f t="shared" si="9"/>
        <v>0.58618953317099132</v>
      </c>
      <c r="AH11" s="9">
        <f t="shared" si="15"/>
        <v>1.7059328824765969</v>
      </c>
      <c r="AI11" s="9">
        <f t="shared" si="10"/>
        <v>28.701003121185565</v>
      </c>
      <c r="AK11" s="50"/>
      <c r="AL11" s="273">
        <f>VLOOKUP(B11,'Contribution(Forecasts)'!$B$4:$N$22,13,FALSE)</f>
        <v>0.60568012657069348</v>
      </c>
    </row>
    <row r="12" spans="1:38" x14ac:dyDescent="0.25">
      <c r="A12" s="28" t="s">
        <v>33</v>
      </c>
      <c r="B12" s="6" t="s">
        <v>34</v>
      </c>
      <c r="C12" s="7"/>
      <c r="D12" s="7"/>
      <c r="E12" s="7">
        <f>IFERROR(VLOOKUP($A12,'Contribution(Total)'!$AH$1:$AL$86,2,FALSE),0)</f>
        <v>0</v>
      </c>
      <c r="F12" s="8">
        <f t="shared" si="0"/>
        <v>0</v>
      </c>
      <c r="G12" s="12">
        <f t="shared" si="11"/>
        <v>0</v>
      </c>
      <c r="H12" s="52">
        <f t="shared" si="12"/>
        <v>0</v>
      </c>
      <c r="I12" s="9">
        <f t="shared" si="13"/>
        <v>0</v>
      </c>
      <c r="J12" s="9">
        <f t="shared" si="1"/>
        <v>0</v>
      </c>
      <c r="K12" s="9">
        <f t="shared" si="2"/>
        <v>0</v>
      </c>
      <c r="L12" s="24"/>
      <c r="M12" s="50"/>
      <c r="O12" s="7"/>
      <c r="P12" s="7"/>
      <c r="Q12" s="7">
        <f>IFERROR(VLOOKUP($A12,'Contribution(Total)'!$AH$1:$AL$76,3,FALSE),0)</f>
        <v>0</v>
      </c>
      <c r="R12" s="8">
        <f t="shared" si="3"/>
        <v>0</v>
      </c>
      <c r="S12" s="12">
        <f t="shared" si="16"/>
        <v>0</v>
      </c>
      <c r="T12" s="52">
        <f t="shared" si="4"/>
        <v>0</v>
      </c>
      <c r="U12" s="9">
        <f t="shared" si="5"/>
        <v>0</v>
      </c>
      <c r="V12" s="9">
        <f t="shared" si="6"/>
        <v>0</v>
      </c>
      <c r="W12" s="9">
        <f t="shared" si="7"/>
        <v>0</v>
      </c>
      <c r="X12" s="24"/>
      <c r="Y12" s="50"/>
      <c r="AA12" s="7">
        <v>10717371</v>
      </c>
      <c r="AB12" s="7">
        <v>22930.37</v>
      </c>
      <c r="AC12" s="7">
        <f>IFERROR(VLOOKUP($A12,'Contribution(Total)'!$AH$1:$AL$86,4,FALSE),0)</f>
        <v>336.5683633999999</v>
      </c>
      <c r="AD12" s="8">
        <f t="shared" si="14"/>
        <v>4.5038701783919687E-4</v>
      </c>
      <c r="AE12" s="12">
        <f t="shared" si="17"/>
        <v>67950.033071021957</v>
      </c>
      <c r="AF12" s="52">
        <f t="shared" si="8"/>
        <v>5662.5027559184964</v>
      </c>
      <c r="AG12" s="9">
        <f t="shared" si="9"/>
        <v>0.24694336619594437</v>
      </c>
      <c r="AH12" s="9">
        <f t="shared" si="15"/>
        <v>4.0495114949009041</v>
      </c>
      <c r="AI12" s="9">
        <f t="shared" si="10"/>
        <v>68.129903144663785</v>
      </c>
      <c r="AK12" s="50"/>
      <c r="AL12" s="273">
        <f>VLOOKUP(B12,'Contribution(Forecasts)'!$B$4:$N$22,13,FALSE)</f>
        <v>0</v>
      </c>
    </row>
    <row r="13" spans="1:38" x14ac:dyDescent="0.25">
      <c r="A13" s="15" t="s">
        <v>35</v>
      </c>
      <c r="B13" s="16" t="s">
        <v>90</v>
      </c>
      <c r="C13" s="7">
        <v>0</v>
      </c>
      <c r="D13" s="7">
        <v>0</v>
      </c>
      <c r="E13" s="7">
        <f>IFERROR(VLOOKUP($A13,'Contribution(Total)'!$AH$1:$AL$86,2,FALSE),0)</f>
        <v>0</v>
      </c>
      <c r="F13" s="8">
        <f t="shared" si="0"/>
        <v>0</v>
      </c>
      <c r="G13" s="12">
        <f t="shared" si="11"/>
        <v>0</v>
      </c>
      <c r="H13" s="52">
        <f t="shared" si="12"/>
        <v>0</v>
      </c>
      <c r="I13" s="9">
        <f t="shared" si="13"/>
        <v>0</v>
      </c>
      <c r="J13" s="9">
        <f t="shared" si="1"/>
        <v>0</v>
      </c>
      <c r="K13" s="9">
        <f t="shared" si="2"/>
        <v>0</v>
      </c>
      <c r="L13" s="24"/>
      <c r="M13" s="50"/>
      <c r="O13" s="7">
        <v>268526475</v>
      </c>
      <c r="P13" s="7">
        <v>356493.39999999985</v>
      </c>
      <c r="Q13" s="7">
        <f>IFERROR(VLOOKUP($A13,'Contribution(Total)'!$AH$1:$AL$76,3,FALSE),0)</f>
        <v>27259.468693900017</v>
      </c>
      <c r="R13" s="8">
        <f t="shared" si="3"/>
        <v>2.9215880945536954E-2</v>
      </c>
      <c r="S13" s="12">
        <f t="shared" si="16"/>
        <v>5503434.0736524332</v>
      </c>
      <c r="T13" s="52">
        <f t="shared" si="4"/>
        <v>458619.50613770279</v>
      </c>
      <c r="U13" s="9">
        <f t="shared" si="5"/>
        <v>1.2864740445060217</v>
      </c>
      <c r="V13" s="9">
        <f t="shared" si="6"/>
        <v>0.77731844203975253</v>
      </c>
      <c r="W13" s="9">
        <f t="shared" si="7"/>
        <v>13.077782402992106</v>
      </c>
      <c r="X13" s="24"/>
      <c r="Y13" s="50"/>
      <c r="AA13" s="7">
        <v>0</v>
      </c>
      <c r="AB13" s="53">
        <v>0</v>
      </c>
      <c r="AC13" s="7">
        <f>IFERROR(VLOOKUP($A13,'Contribution(Total)'!$AH$1:$AL$86,4,FALSE),0)</f>
        <v>0</v>
      </c>
      <c r="AD13" s="8">
        <f t="shared" si="14"/>
        <v>0</v>
      </c>
      <c r="AE13" s="12">
        <f t="shared" si="17"/>
        <v>0</v>
      </c>
      <c r="AF13" s="52">
        <f t="shared" si="8"/>
        <v>0</v>
      </c>
      <c r="AG13" s="9">
        <f t="shared" si="9"/>
        <v>0</v>
      </c>
      <c r="AH13" s="9">
        <f t="shared" si="15"/>
        <v>0</v>
      </c>
      <c r="AI13" s="9">
        <f t="shared" si="10"/>
        <v>0</v>
      </c>
      <c r="AK13" s="50"/>
      <c r="AL13" s="273"/>
    </row>
    <row r="14" spans="1:38" x14ac:dyDescent="0.25">
      <c r="A14" s="17" t="s">
        <v>282</v>
      </c>
      <c r="B14" s="17" t="s">
        <v>91</v>
      </c>
      <c r="C14" s="7">
        <v>0</v>
      </c>
      <c r="D14" s="7">
        <v>0</v>
      </c>
      <c r="E14" s="7">
        <f>IFERROR(VLOOKUP($A14,'Contribution(Total)'!$AH$1:$AL$86,2,FALSE),0)</f>
        <v>0</v>
      </c>
      <c r="F14" s="8">
        <f t="shared" si="0"/>
        <v>0</v>
      </c>
      <c r="G14" s="12">
        <f t="shared" si="11"/>
        <v>0</v>
      </c>
      <c r="H14" s="52">
        <f t="shared" si="12"/>
        <v>0</v>
      </c>
      <c r="I14" s="9">
        <f t="shared" si="13"/>
        <v>0</v>
      </c>
      <c r="J14" s="9">
        <f t="shared" si="1"/>
        <v>0</v>
      </c>
      <c r="K14" s="9">
        <f t="shared" si="2"/>
        <v>0</v>
      </c>
      <c r="L14" s="24"/>
      <c r="M14" s="50"/>
      <c r="O14" s="7">
        <v>0</v>
      </c>
      <c r="P14" s="7">
        <v>0</v>
      </c>
      <c r="Q14" s="7">
        <f>IFERROR(VLOOKUP($A14,'Contribution(Total)'!$AH$1:$AL$76,3,FALSE),0)</f>
        <v>0</v>
      </c>
      <c r="R14" s="8">
        <f t="shared" si="3"/>
        <v>0</v>
      </c>
      <c r="S14" s="12">
        <f t="shared" si="16"/>
        <v>0</v>
      </c>
      <c r="T14" s="52">
        <f t="shared" si="4"/>
        <v>0</v>
      </c>
      <c r="U14" s="9">
        <f t="shared" si="5"/>
        <v>0</v>
      </c>
      <c r="V14" s="9">
        <f t="shared" si="6"/>
        <v>0</v>
      </c>
      <c r="W14" s="9">
        <f t="shared" si="7"/>
        <v>0</v>
      </c>
      <c r="X14" s="24"/>
      <c r="Y14" s="50"/>
      <c r="AA14" s="7">
        <v>135546534.99999991</v>
      </c>
      <c r="AB14" s="7">
        <v>957377.76000000094</v>
      </c>
      <c r="AC14" s="7">
        <f>IFERROR(VLOOKUP($A14,'Contribution(Total)'!$AH$1:$AL$86,4,FALSE),0)</f>
        <v>41957.776501700006</v>
      </c>
      <c r="AD14" s="8">
        <f t="shared" si="14"/>
        <v>5.6146803706875678E-2</v>
      </c>
      <c r="AE14" s="12">
        <f t="shared" si="17"/>
        <v>8470886.1881017312</v>
      </c>
      <c r="AF14" s="52">
        <f t="shared" si="8"/>
        <v>705907.1823418109</v>
      </c>
      <c r="AG14" s="9">
        <f t="shared" si="9"/>
        <v>0.73733400945287286</v>
      </c>
      <c r="AH14" s="9">
        <f>IFERROR(AB14/AF14,0)</f>
        <v>1.3562374543689288</v>
      </c>
      <c r="AI14" s="9">
        <f t="shared" si="10"/>
        <v>22.817647640627733</v>
      </c>
      <c r="AK14" s="50"/>
      <c r="AL14" s="273">
        <f>VLOOKUP(B14,'Contribution(Forecasts)'!$B$4:$N$22,13,FALSE)</f>
        <v>0</v>
      </c>
    </row>
    <row r="15" spans="1:38" x14ac:dyDescent="0.25">
      <c r="A15" s="28" t="s">
        <v>37</v>
      </c>
      <c r="B15" s="6" t="s">
        <v>89</v>
      </c>
      <c r="C15" s="7"/>
      <c r="D15" s="7">
        <v>111897</v>
      </c>
      <c r="E15" s="7">
        <f>IFERROR(VLOOKUP($A15,'Contribution(Total)'!$AH$1:$AL$86,2,FALSE),0)</f>
        <v>4281.0204184999975</v>
      </c>
      <c r="F15" s="8">
        <f t="shared" si="0"/>
        <v>4.4496117584145673E-3</v>
      </c>
      <c r="G15" s="12">
        <f t="shared" si="11"/>
        <v>864298.34365945985</v>
      </c>
      <c r="H15" s="52">
        <f t="shared" si="12"/>
        <v>72024.861971621649</v>
      </c>
      <c r="I15" s="9">
        <f t="shared" si="13"/>
        <v>0.64367107225056663</v>
      </c>
      <c r="J15" s="9">
        <f t="shared" si="1"/>
        <v>1.553588537859167</v>
      </c>
      <c r="K15" s="9">
        <f t="shared" si="2"/>
        <v>26.137927190547472</v>
      </c>
      <c r="L15" s="24"/>
      <c r="M15" s="50"/>
      <c r="O15" s="7"/>
      <c r="P15" s="7">
        <v>58027.85</v>
      </c>
      <c r="Q15" s="7">
        <f>IFERROR(VLOOKUP($A15,'Contribution(Total)'!$AH$1:$AL$76,3,FALSE),0)</f>
        <v>8716.4289402000122</v>
      </c>
      <c r="R15" s="8">
        <f t="shared" si="3"/>
        <v>9.3420071039059718E-3</v>
      </c>
      <c r="S15" s="12">
        <f t="shared" si="16"/>
        <v>1759766.2144017303</v>
      </c>
      <c r="T15" s="52">
        <f t="shared" si="4"/>
        <v>146647.18453347753</v>
      </c>
      <c r="U15" s="9">
        <f t="shared" si="5"/>
        <v>2.5271862482149094</v>
      </c>
      <c r="V15" s="9">
        <f t="shared" si="6"/>
        <v>0.39569699332859026</v>
      </c>
      <c r="W15" s="9">
        <f t="shared" si="7"/>
        <v>6.6572962847636612</v>
      </c>
      <c r="X15" s="24"/>
      <c r="Y15" s="50"/>
      <c r="AA15" s="7">
        <v>565624.67741935619</v>
      </c>
      <c r="AB15" s="7">
        <v>4069.0000000000086</v>
      </c>
      <c r="AC15" s="7">
        <f>IFERROR(VLOOKUP($A15,'Contribution(Total)'!$AH$1:$AL$86,4,FALSE),0)</f>
        <v>524.79802219999988</v>
      </c>
      <c r="AD15" s="8">
        <f t="shared" si="14"/>
        <v>7.0227104472578793E-4</v>
      </c>
      <c r="AE15" s="12">
        <f t="shared" si="17"/>
        <v>105951.85656744623</v>
      </c>
      <c r="AF15" s="52">
        <f t="shared" si="8"/>
        <v>8829.3213806205185</v>
      </c>
      <c r="AG15" s="9">
        <f>IFERROR(AF15/AB15,0)</f>
        <v>2.1698995774442125</v>
      </c>
      <c r="AH15" s="9">
        <f t="shared" si="15"/>
        <v>0.46085082019225831</v>
      </c>
      <c r="AI15" s="9">
        <f>IFERROR(AB15/AC15,0)</f>
        <v>7.753459098306811</v>
      </c>
      <c r="AK15" s="50"/>
      <c r="AL15" s="273">
        <f>VLOOKUP(B15,'Contribution(Forecasts)'!$B$4:$N$22,13,FALSE)</f>
        <v>3.3914981697116566</v>
      </c>
    </row>
    <row r="16" spans="1:38" x14ac:dyDescent="0.25">
      <c r="A16" s="28" t="s">
        <v>38</v>
      </c>
      <c r="B16" s="6" t="s">
        <v>39</v>
      </c>
      <c r="C16" s="7">
        <v>0</v>
      </c>
      <c r="D16" s="7">
        <v>0</v>
      </c>
      <c r="E16" s="7">
        <f>IFERROR(VLOOKUP($A16,'Contribution(Total)'!$AH$1:$AL$86,2,FALSE),0)</f>
        <v>0</v>
      </c>
      <c r="F16" s="8">
        <f t="shared" si="0"/>
        <v>0</v>
      </c>
      <c r="G16" s="12">
        <f t="shared" si="11"/>
        <v>0</v>
      </c>
      <c r="H16" s="52">
        <f t="shared" si="12"/>
        <v>0</v>
      </c>
      <c r="I16" s="9">
        <f t="shared" si="13"/>
        <v>0</v>
      </c>
      <c r="J16" s="9">
        <f t="shared" si="1"/>
        <v>0</v>
      </c>
      <c r="K16" s="9">
        <f t="shared" si="2"/>
        <v>0</v>
      </c>
      <c r="L16" s="24"/>
      <c r="M16" s="50"/>
      <c r="O16" s="7">
        <v>14364892</v>
      </c>
      <c r="P16" s="7">
        <v>14912.920000000002</v>
      </c>
      <c r="Q16" s="7">
        <f>IFERROR(VLOOKUP($A16,'Contribution(Total)'!$AH$1:$AL$76,3,FALSE),0)</f>
        <v>2842.1660801000007</v>
      </c>
      <c r="R16" s="8">
        <f t="shared" si="3"/>
        <v>3.0461483587985896E-3</v>
      </c>
      <c r="S16" s="12">
        <f t="shared" si="16"/>
        <v>573806.98882446403</v>
      </c>
      <c r="T16" s="52">
        <f t="shared" si="4"/>
        <v>47817.249068705336</v>
      </c>
      <c r="U16" s="9">
        <f t="shared" si="5"/>
        <v>3.2064310053769032</v>
      </c>
      <c r="V16" s="9">
        <f t="shared" si="6"/>
        <v>0.31187323174055132</v>
      </c>
      <c r="W16" s="9">
        <f t="shared" si="7"/>
        <v>5.2470262397457423</v>
      </c>
      <c r="X16" s="24"/>
      <c r="Y16" s="50"/>
      <c r="AA16" s="7">
        <v>0</v>
      </c>
      <c r="AB16" s="7">
        <v>0</v>
      </c>
      <c r="AC16" s="7">
        <f>IFERROR(VLOOKUP($A16,'Contribution(Total)'!$AH$1:$AL$86,4,FALSE),0)</f>
        <v>0</v>
      </c>
      <c r="AD16" s="8">
        <f t="shared" si="14"/>
        <v>0</v>
      </c>
      <c r="AE16" s="12">
        <f t="shared" si="17"/>
        <v>0</v>
      </c>
      <c r="AF16" s="52">
        <f t="shared" si="8"/>
        <v>0</v>
      </c>
      <c r="AG16" s="9">
        <f t="shared" si="9"/>
        <v>0</v>
      </c>
      <c r="AH16" s="9">
        <f t="shared" si="15"/>
        <v>0</v>
      </c>
      <c r="AI16" s="9">
        <f t="shared" si="10"/>
        <v>0</v>
      </c>
      <c r="AK16" s="50"/>
      <c r="AL16" s="273"/>
    </row>
    <row r="17" spans="1:38" x14ac:dyDescent="0.25">
      <c r="A17" s="28" t="s">
        <v>40</v>
      </c>
      <c r="B17" s="6" t="s">
        <v>98</v>
      </c>
      <c r="C17" s="7"/>
      <c r="D17" s="7">
        <v>0</v>
      </c>
      <c r="E17" s="7">
        <f>IFERROR(VLOOKUP($A17,'Contribution(Total)'!$AH$1:$AL$86,2,FALSE),0)</f>
        <v>0</v>
      </c>
      <c r="F17" s="8">
        <f t="shared" si="0"/>
        <v>0</v>
      </c>
      <c r="G17" s="12">
        <f t="shared" si="11"/>
        <v>0</v>
      </c>
      <c r="H17" s="52">
        <f t="shared" si="12"/>
        <v>0</v>
      </c>
      <c r="I17" s="9">
        <f t="shared" si="13"/>
        <v>0</v>
      </c>
      <c r="J17" s="9">
        <f t="shared" si="1"/>
        <v>0</v>
      </c>
      <c r="K17" s="9">
        <f t="shared" si="2"/>
        <v>0</v>
      </c>
      <c r="L17" s="24"/>
      <c r="M17" s="50"/>
      <c r="O17" s="7"/>
      <c r="P17" s="7">
        <v>14187</v>
      </c>
      <c r="Q17" s="7">
        <f>IFERROR(VLOOKUP($A17,'Contribution(Total)'!$AH$1:$AL$76,3,FALSE),0)</f>
        <v>663.10330450000004</v>
      </c>
      <c r="R17" s="8">
        <f t="shared" si="3"/>
        <v>7.1069423312712481E-4</v>
      </c>
      <c r="S17" s="12">
        <f t="shared" si="16"/>
        <v>133874.41117491247</v>
      </c>
      <c r="T17" s="52">
        <f t="shared" si="4"/>
        <v>11156.200931242705</v>
      </c>
      <c r="U17" s="9">
        <f t="shared" si="5"/>
        <v>0.78636786714898887</v>
      </c>
      <c r="V17" s="9">
        <f t="shared" si="6"/>
        <v>1.2716694587554089</v>
      </c>
      <c r="W17" s="9">
        <f t="shared" si="7"/>
        <v>21.394856432961721</v>
      </c>
      <c r="X17" s="24"/>
      <c r="Y17" s="50"/>
      <c r="AA17" s="7"/>
      <c r="AB17" s="7">
        <v>42687.710000000006</v>
      </c>
      <c r="AC17" s="7">
        <f>IFERROR(VLOOKUP($A17,'Contribution(Total)'!$AH$1:$AL$86,4,FALSE),0)</f>
        <v>1995.2323643000007</v>
      </c>
      <c r="AD17" s="8">
        <f t="shared" si="14"/>
        <v>2.6699679832514157E-3</v>
      </c>
      <c r="AE17" s="12">
        <f t="shared" si="17"/>
        <v>402818.92144874844</v>
      </c>
      <c r="AF17" s="52">
        <f t="shared" si="8"/>
        <v>33568.243454062373</v>
      </c>
      <c r="AG17" s="9">
        <f t="shared" si="9"/>
        <v>0.78636786686524918</v>
      </c>
      <c r="AH17" s="9">
        <f t="shared" si="15"/>
        <v>1.2716694592142566</v>
      </c>
      <c r="AI17" s="9">
        <f t="shared" si="10"/>
        <v>21.39485644068148</v>
      </c>
      <c r="AK17" s="50"/>
      <c r="AL17" s="273"/>
    </row>
    <row r="18" spans="1:38" x14ac:dyDescent="0.25">
      <c r="A18" t="s">
        <v>84</v>
      </c>
      <c r="B18" s="6" t="s">
        <v>93</v>
      </c>
      <c r="C18" s="7">
        <v>163023977</v>
      </c>
      <c r="D18" s="7">
        <v>979452.01790005446</v>
      </c>
      <c r="E18" s="7">
        <f>IFERROR(VLOOKUP($A18,'Contribution(Total)'!$AH$1:$AL$86,2,FALSE),0)</f>
        <v>66626.021639999977</v>
      </c>
      <c r="F18" s="8">
        <f t="shared" si="0"/>
        <v>6.9249828387784748E-2</v>
      </c>
      <c r="G18" s="12">
        <f t="shared" si="11"/>
        <v>13451176.24275385</v>
      </c>
      <c r="H18" s="52">
        <f t="shared" si="12"/>
        <v>1120931.3535628209</v>
      </c>
      <c r="I18" s="9">
        <f t="shared" si="13"/>
        <v>1.1444474390548485</v>
      </c>
      <c r="J18" s="9">
        <f t="shared" si="1"/>
        <v>0.87378412137988482</v>
      </c>
      <c r="K18" s="9">
        <f t="shared" si="2"/>
        <v>14.700742949839062</v>
      </c>
      <c r="L18" s="24"/>
      <c r="M18" s="50"/>
      <c r="O18" s="7">
        <v>161480037</v>
      </c>
      <c r="P18" s="7">
        <v>668433.65744188626</v>
      </c>
      <c r="Q18" s="7">
        <f>IFERROR(VLOOKUP($A18,'Contribution(Total)'!$AH$1:$AL$76,3,FALSE),0)</f>
        <v>69429.171820200048</v>
      </c>
      <c r="R18" s="8">
        <f t="shared" si="3"/>
        <v>7.4412103949043823E-2</v>
      </c>
      <c r="S18" s="12">
        <f t="shared" si="16"/>
        <v>14017106.28300919</v>
      </c>
      <c r="T18" s="52">
        <f t="shared" si="4"/>
        <v>1168092.1902507658</v>
      </c>
      <c r="U18" s="9">
        <f t="shared" si="5"/>
        <v>1.7475065434632455</v>
      </c>
      <c r="V18" s="9">
        <f t="shared" si="6"/>
        <v>0.57224392305746608</v>
      </c>
      <c r="W18" s="9">
        <f t="shared" si="7"/>
        <v>9.6275620163369009</v>
      </c>
      <c r="X18" s="24"/>
      <c r="Y18" s="50"/>
      <c r="AA18" s="7">
        <v>63984539.000000015</v>
      </c>
      <c r="AB18" s="7">
        <v>456200.55765743251</v>
      </c>
      <c r="AC18" s="7">
        <f>IFERROR(VLOOKUP($A18,'Contribution(Total)'!$AH$1:$AL$86,4,FALSE),0)</f>
        <v>26241.899079300001</v>
      </c>
      <c r="AD18" s="8">
        <f t="shared" si="14"/>
        <v>3.5116225866768727E-2</v>
      </c>
      <c r="AE18" s="12">
        <f>AC18*$G$1</f>
        <v>5297996.1998557122</v>
      </c>
      <c r="AF18" s="52">
        <f t="shared" si="8"/>
        <v>441499.68332130933</v>
      </c>
      <c r="AG18" s="9">
        <f>IFERROR(AF18/AB18,0)</f>
        <v>0.9677754134900417</v>
      </c>
      <c r="AH18" s="9">
        <f t="shared" si="15"/>
        <v>1.0332975874988892</v>
      </c>
      <c r="AI18" s="9">
        <f t="shared" si="10"/>
        <v>17.3844338124633</v>
      </c>
      <c r="AK18" s="50"/>
      <c r="AL18" s="273">
        <f>VLOOKUP(B18,'Contribution(Forecasts)'!$B$4:$N$22,13,FALSE)</f>
        <v>0.21333469885125569</v>
      </c>
    </row>
    <row r="19" spans="1:38" x14ac:dyDescent="0.25">
      <c r="A19" t="s">
        <v>85</v>
      </c>
      <c r="B19" s="6" t="s">
        <v>94</v>
      </c>
      <c r="C19" s="7">
        <v>0</v>
      </c>
      <c r="D19" s="7">
        <v>0</v>
      </c>
      <c r="E19" s="7">
        <f>IFERROR(VLOOKUP($A19,'Contribution(Total)'!$AH$1:$AL$86,2,FALSE),0)</f>
        <v>0</v>
      </c>
      <c r="F19" s="8">
        <f t="shared" si="0"/>
        <v>0</v>
      </c>
      <c r="G19" s="12">
        <f t="shared" si="11"/>
        <v>0</v>
      </c>
      <c r="H19" s="52">
        <f t="shared" si="12"/>
        <v>0</v>
      </c>
      <c r="I19" s="9">
        <f t="shared" si="13"/>
        <v>0</v>
      </c>
      <c r="J19" s="9">
        <f t="shared" si="1"/>
        <v>0</v>
      </c>
      <c r="K19" s="9">
        <f t="shared" si="2"/>
        <v>0</v>
      </c>
      <c r="L19" s="24"/>
      <c r="M19" s="50"/>
      <c r="O19" s="7">
        <v>7567921</v>
      </c>
      <c r="P19" s="7">
        <v>23549.999999999993</v>
      </c>
      <c r="Q19" s="7">
        <f>IFERROR(VLOOKUP($A19,'Contribution(Total)'!$AH$1:$AL$76,3,FALSE),0)</f>
        <v>1371.9128991000007</v>
      </c>
      <c r="R19" s="8">
        <f t="shared" si="3"/>
        <v>1.4703750971023634E-3</v>
      </c>
      <c r="S19" s="12">
        <f t="shared" si="16"/>
        <v>276976.49869015196</v>
      </c>
      <c r="T19" s="52">
        <f t="shared" si="4"/>
        <v>23081.374890845997</v>
      </c>
      <c r="U19" s="9">
        <f t="shared" si="5"/>
        <v>0.98010084462191094</v>
      </c>
      <c r="V19" s="9">
        <f t="shared" si="6"/>
        <v>1.0203031713392365</v>
      </c>
      <c r="W19" s="9">
        <f t="shared" si="7"/>
        <v>17.165812797189393</v>
      </c>
      <c r="X19" s="24"/>
      <c r="Y19" s="50"/>
      <c r="AA19" s="7">
        <v>262052.00000000009</v>
      </c>
      <c r="AB19" s="7">
        <v>361.88</v>
      </c>
      <c r="AC19" s="7">
        <f>IFERROR(VLOOKUP($A19,'Contribution(Total)'!$AH$1:$AL$86,4,FALSE),0)</f>
        <v>41.183590499999987</v>
      </c>
      <c r="AD19" s="8">
        <f t="shared" si="14"/>
        <v>5.5110808163396372E-5</v>
      </c>
      <c r="AE19" s="12">
        <f t="shared" si="17"/>
        <v>8314.5852099372496</v>
      </c>
      <c r="AF19" s="52">
        <f t="shared" si="8"/>
        <v>692.88210082810417</v>
      </c>
      <c r="AG19" s="9">
        <f t="shared" si="9"/>
        <v>1.9146736510116729</v>
      </c>
      <c r="AH19" s="9">
        <f t="shared" si="15"/>
        <v>0.5222822173750713</v>
      </c>
      <c r="AI19" s="9">
        <f t="shared" si="10"/>
        <v>8.7869949075955418</v>
      </c>
      <c r="AK19" s="50"/>
      <c r="AL19" s="273">
        <f>VLOOKUP(B19,'Contribution(Forecasts)'!$B$4:$N$22,13,FALSE)</f>
        <v>16.050744658547114</v>
      </c>
    </row>
    <row r="20" spans="1:38" x14ac:dyDescent="0.25">
      <c r="A20" t="s">
        <v>86</v>
      </c>
      <c r="B20" s="6" t="s">
        <v>95</v>
      </c>
      <c r="C20" s="7">
        <v>2185043</v>
      </c>
      <c r="D20" s="7">
        <v>4998.2450799999988</v>
      </c>
      <c r="E20" s="7">
        <f>IFERROR(VLOOKUP($A20,'Contribution(Total)'!$AH$1:$AL$86,2,FALSE),0)</f>
        <v>783.97212330000002</v>
      </c>
      <c r="F20" s="8">
        <f t="shared" si="0"/>
        <v>8.148458164390595E-4</v>
      </c>
      <c r="G20" s="12">
        <f t="shared" si="11"/>
        <v>158276.70541239681</v>
      </c>
      <c r="H20" s="52">
        <f t="shared" si="12"/>
        <v>13189.725451033068</v>
      </c>
      <c r="I20" s="9">
        <f t="shared" si="13"/>
        <v>2.6388712918080981</v>
      </c>
      <c r="J20" s="9">
        <f t="shared" si="1"/>
        <v>0.37894989539820312</v>
      </c>
      <c r="K20" s="9">
        <f t="shared" si="2"/>
        <v>6.3755392971891895</v>
      </c>
      <c r="L20" s="24"/>
      <c r="M20" s="50"/>
      <c r="O20" s="7">
        <v>20037219</v>
      </c>
      <c r="P20" s="7">
        <v>43746.280959780808</v>
      </c>
      <c r="Q20" s="7">
        <f>IFERROR(VLOOKUP($A20,'Contribution(Total)'!$AH$1:$AL$76,3,FALSE),0)</f>
        <v>7552.0438926000015</v>
      </c>
      <c r="R20" s="8">
        <f t="shared" si="3"/>
        <v>8.0940541336025629E-3</v>
      </c>
      <c r="S20" s="12">
        <f t="shared" si="16"/>
        <v>1524687.6654479392</v>
      </c>
      <c r="T20" s="52">
        <f t="shared" si="4"/>
        <v>127057.30545399494</v>
      </c>
      <c r="U20" s="9">
        <f t="shared" si="5"/>
        <v>2.9044138762517462</v>
      </c>
      <c r="V20" s="9">
        <f t="shared" si="6"/>
        <v>0.34430354715511036</v>
      </c>
      <c r="W20" s="9">
        <f t="shared" si="7"/>
        <v>5.7926412481058733</v>
      </c>
      <c r="X20" s="24"/>
      <c r="Y20" s="50"/>
      <c r="AA20" s="7">
        <v>0</v>
      </c>
      <c r="AB20" s="7"/>
      <c r="AC20" s="7">
        <f>IFERROR(VLOOKUP($A20,'Contribution(Total)'!$AH$1:$AL$86,4,FALSE),0)</f>
        <v>0</v>
      </c>
      <c r="AD20" s="8">
        <f t="shared" si="14"/>
        <v>0</v>
      </c>
      <c r="AE20" s="12">
        <f t="shared" si="17"/>
        <v>0</v>
      </c>
      <c r="AF20" s="52">
        <f t="shared" si="8"/>
        <v>0</v>
      </c>
      <c r="AG20" s="9">
        <f t="shared" si="9"/>
        <v>0</v>
      </c>
      <c r="AH20" s="9">
        <f t="shared" si="15"/>
        <v>0</v>
      </c>
      <c r="AI20" s="9">
        <f t="shared" si="10"/>
        <v>0</v>
      </c>
      <c r="AK20" s="50"/>
      <c r="AL20" s="273"/>
    </row>
    <row r="21" spans="1:38" x14ac:dyDescent="0.25">
      <c r="A21" t="s">
        <v>87</v>
      </c>
      <c r="B21" s="6" t="s">
        <v>96</v>
      </c>
      <c r="C21" s="7">
        <v>24896914</v>
      </c>
      <c r="D21" s="7">
        <v>137378.60365999967</v>
      </c>
      <c r="E21" s="7">
        <f>IFERROR(VLOOKUP($A21,'Contribution(Total)'!$AH$1:$AL$86,2,FALSE),0)</f>
        <v>10776.659243500009</v>
      </c>
      <c r="F21" s="8">
        <f t="shared" si="0"/>
        <v>1.1201056056421774E-2</v>
      </c>
      <c r="G21" s="12">
        <f t="shared" si="11"/>
        <v>2175707.6172981751</v>
      </c>
      <c r="H21" s="52">
        <f t="shared" si="12"/>
        <v>181308.96810818126</v>
      </c>
      <c r="I21" s="9">
        <f t="shared" si="13"/>
        <v>1.3197758841464533</v>
      </c>
      <c r="J21" s="9">
        <f t="shared" si="1"/>
        <v>0.7577044042191573</v>
      </c>
      <c r="K21" s="9">
        <f t="shared" si="2"/>
        <v>12.747791366128626</v>
      </c>
      <c r="L21" s="24"/>
      <c r="M21" s="50"/>
      <c r="O21" s="7">
        <v>9717894</v>
      </c>
      <c r="P21" s="7">
        <v>57283.470980000027</v>
      </c>
      <c r="Q21" s="7">
        <f>IFERROR(VLOOKUP($A21,'Contribution(Total)'!$AH$1:$AL$76,3,FALSE),0)</f>
        <v>4225.6774339000003</v>
      </c>
      <c r="R21" s="8">
        <f t="shared" si="3"/>
        <v>4.5289543317728366E-3</v>
      </c>
      <c r="S21" s="12">
        <f t="shared" si="16"/>
        <v>853125.10801773204</v>
      </c>
      <c r="T21" s="52">
        <f t="shared" si="4"/>
        <v>71093.759001477665</v>
      </c>
      <c r="U21" s="9">
        <f t="shared" si="5"/>
        <v>1.2410867879549297</v>
      </c>
      <c r="V21" s="9">
        <f t="shared" si="6"/>
        <v>0.80574542385372261</v>
      </c>
      <c r="W21" s="9">
        <f t="shared" si="7"/>
        <v>13.55604441561254</v>
      </c>
      <c r="X21" s="24"/>
      <c r="Y21" s="50"/>
      <c r="AA21" s="7">
        <v>760108.00000000012</v>
      </c>
      <c r="AB21" s="7">
        <v>6898.9600019999989</v>
      </c>
      <c r="AC21" s="7">
        <f>IFERROR(VLOOKUP($A21,'Contribution(Total)'!$AH$1:$AL$86,4,FALSE),0)</f>
        <v>327.83369679999993</v>
      </c>
      <c r="AD21" s="8">
        <f t="shared" si="14"/>
        <v>4.3869851449309294E-4</v>
      </c>
      <c r="AE21" s="12">
        <f t="shared" si="17"/>
        <v>66186.584842143202</v>
      </c>
      <c r="AF21" s="52">
        <f t="shared" si="8"/>
        <v>5515.5487368452668</v>
      </c>
      <c r="AG21" s="9">
        <f t="shared" si="9"/>
        <v>0.7994753898045962</v>
      </c>
      <c r="AH21" s="9">
        <f t="shared" si="15"/>
        <v>1.2508202413140135</v>
      </c>
      <c r="AI21" s="9">
        <f t="shared" si="10"/>
        <v>21.044084453004896</v>
      </c>
      <c r="AK21" s="50"/>
      <c r="AL21" s="273">
        <f>VLOOKUP(B21,'Contribution(Forecasts)'!$B$4:$N$22,13,FALSE)</f>
        <v>0.67322419230512187</v>
      </c>
    </row>
    <row r="22" spans="1:38" x14ac:dyDescent="0.25">
      <c r="A22" t="s">
        <v>88</v>
      </c>
      <c r="B22" s="6" t="s">
        <v>97</v>
      </c>
      <c r="C22" s="7">
        <v>0</v>
      </c>
      <c r="D22" s="7"/>
      <c r="E22" s="7">
        <f>IFERROR(VLOOKUP($A22,'Contribution(Total)'!$AH$1:$AL$86,2,FALSE),0)</f>
        <v>0</v>
      </c>
      <c r="F22" s="8">
        <f t="shared" si="0"/>
        <v>0</v>
      </c>
      <c r="G22" s="12">
        <f t="shared" si="11"/>
        <v>0</v>
      </c>
      <c r="H22" s="52">
        <f t="shared" si="12"/>
        <v>0</v>
      </c>
      <c r="I22" s="9">
        <f>IFERROR(H22/D22,0)</f>
        <v>0</v>
      </c>
      <c r="J22" s="9">
        <f t="shared" si="1"/>
        <v>0</v>
      </c>
      <c r="K22" s="9">
        <f t="shared" si="2"/>
        <v>0</v>
      </c>
      <c r="L22" s="24"/>
      <c r="M22" s="50"/>
      <c r="O22" s="7">
        <v>15634957</v>
      </c>
      <c r="P22" s="7">
        <v>31298.376500000006</v>
      </c>
      <c r="Q22" s="7">
        <f>IFERROR(VLOOKUP($A22,'Contribution(Total)'!$AH$1:$AL$76,3,FALSE),0)</f>
        <v>1602.1238078999993</v>
      </c>
      <c r="R22" s="8">
        <f t="shared" si="3"/>
        <v>1.7171082443764221E-3</v>
      </c>
      <c r="S22" s="12">
        <f t="shared" si="16"/>
        <v>323453.94745641924</v>
      </c>
      <c r="T22" s="52">
        <f t="shared" si="4"/>
        <v>26954.495621368271</v>
      </c>
      <c r="U22" s="9">
        <f t="shared" si="5"/>
        <v>0.86121066443712391</v>
      </c>
      <c r="V22" s="9">
        <f t="shared" si="6"/>
        <v>1.1611560809614301</v>
      </c>
      <c r="W22" s="9">
        <f t="shared" si="7"/>
        <v>19.535554209774016</v>
      </c>
      <c r="X22" s="24"/>
      <c r="Y22" s="50"/>
      <c r="AA22" s="7">
        <v>26958565.999999985</v>
      </c>
      <c r="AB22" s="7">
        <v>53781.667343437693</v>
      </c>
      <c r="AC22" s="7">
        <f>IFERROR(VLOOKUP($A22,'Contribution(Total)'!$AH$1:$AL$86,4,FALSE),0)</f>
        <v>3045.7118135000001</v>
      </c>
      <c r="AD22" s="8">
        <f t="shared" si="14"/>
        <v>4.0756922219977064E-3</v>
      </c>
      <c r="AE22" s="12">
        <f t="shared" si="17"/>
        <v>614900.98582488252</v>
      </c>
      <c r="AF22" s="52">
        <f t="shared" si="8"/>
        <v>51241.748818740212</v>
      </c>
      <c r="AG22" s="9">
        <f t="shared" si="9"/>
        <v>0.95277352580986141</v>
      </c>
      <c r="AH22" s="9">
        <f t="shared" si="15"/>
        <v>1.0495673661272189</v>
      </c>
      <c r="AI22" s="9">
        <f t="shared" si="10"/>
        <v>17.65816027145199</v>
      </c>
      <c r="AK22" s="50"/>
      <c r="AL22" s="273">
        <f>VLOOKUP(B22,'Contribution(Forecasts)'!$B$4:$N$22,13,FALSE)</f>
        <v>0.66260411053788393</v>
      </c>
    </row>
    <row r="23" spans="1:38" x14ac:dyDescent="0.25">
      <c r="A23" s="57" t="s">
        <v>46</v>
      </c>
      <c r="B23" s="61" t="s">
        <v>46</v>
      </c>
      <c r="C23" s="60">
        <f>SUM(C4:C22)</f>
        <v>342542381</v>
      </c>
      <c r="D23" s="60">
        <f>SUM(D4:D22)</f>
        <v>2042216.6977520538</v>
      </c>
      <c r="E23" s="60">
        <f>SUM(E4:E22)</f>
        <v>135027.2291575</v>
      </c>
      <c r="F23" s="59">
        <f>SUM(F4:F22)</f>
        <v>0.14034475144499958</v>
      </c>
      <c r="G23" s="58"/>
      <c r="H23" s="58"/>
      <c r="I23" s="58"/>
      <c r="J23" s="58"/>
      <c r="K23" s="58"/>
      <c r="M23" s="50"/>
      <c r="O23" s="60">
        <f>SUM(O4:O22)</f>
        <v>847804538</v>
      </c>
      <c r="P23" s="60">
        <f>SUM(P4:P22)</f>
        <v>2684669.9236746673</v>
      </c>
      <c r="Q23" s="60">
        <f>SUM(Q4:Q22)</f>
        <v>211022.58413940002</v>
      </c>
      <c r="R23" s="59">
        <f>SUM(R4:R22)</f>
        <v>0.22616767642341781</v>
      </c>
      <c r="S23" s="58"/>
      <c r="T23" s="58"/>
      <c r="U23" s="58"/>
      <c r="V23" s="58"/>
      <c r="W23" s="58"/>
      <c r="Y23" s="50"/>
      <c r="AA23" s="60">
        <f>SUM(AA4:AA22)</f>
        <v>493593279.67741925</v>
      </c>
      <c r="AB23" s="60">
        <f>SUM(AB4:AB22)</f>
        <v>2678770.0950028715</v>
      </c>
      <c r="AC23" s="60">
        <f>SUM(AC4:AC22)</f>
        <v>144347.26833050002</v>
      </c>
      <c r="AD23" s="59">
        <f>SUM(AD4:AD22)</f>
        <v>0.19316175489537493</v>
      </c>
      <c r="AE23" s="58"/>
      <c r="AF23" s="58"/>
      <c r="AG23" s="58"/>
      <c r="AH23" s="58"/>
      <c r="AI23" s="58"/>
      <c r="AK23" s="50"/>
    </row>
    <row r="24" spans="1:38" s="315" customFormat="1" x14ac:dyDescent="0.25">
      <c r="D24" s="315">
        <f>D5/7</f>
        <v>95406.892857142841</v>
      </c>
      <c r="M24" s="316"/>
      <c r="P24" s="315">
        <f>P5/12</f>
        <v>82835.060833333337</v>
      </c>
      <c r="Y24" s="316"/>
      <c r="AB24" s="315">
        <f>AB5/8</f>
        <v>79693.313749999987</v>
      </c>
      <c r="AK24" s="316"/>
    </row>
    <row r="25" spans="1:38" x14ac:dyDescent="0.25">
      <c r="B25" s="45" t="s">
        <v>47</v>
      </c>
      <c r="M25" s="50"/>
      <c r="Y25" s="50"/>
      <c r="AK25" s="50"/>
    </row>
    <row r="26" spans="1:38" x14ac:dyDescent="0.25">
      <c r="A26" s="28" t="s">
        <v>102</v>
      </c>
      <c r="B26" s="6" t="s">
        <v>49</v>
      </c>
      <c r="D26" s="7">
        <v>1817502.2999999996</v>
      </c>
      <c r="E26" s="7">
        <f>IFERROR(VLOOKUP($A26,'Contribution(Total)'!$AH$1:$AL$86,2,FALSE),0)</f>
        <v>0</v>
      </c>
      <c r="F26" s="8">
        <f t="shared" ref="F26:F44" si="18">E26/$F$1</f>
        <v>0</v>
      </c>
      <c r="G26" s="12">
        <f t="shared" ref="G26:G32" si="19">E26*$G$1</f>
        <v>0</v>
      </c>
      <c r="H26" s="52">
        <f t="shared" ref="H26:H32" si="20">G26/12</f>
        <v>0</v>
      </c>
      <c r="I26" s="9">
        <f>IFERROR(H26/D26,0)</f>
        <v>0</v>
      </c>
      <c r="J26" s="9">
        <f t="shared" ref="J26:J32" si="21">IFERROR(D26/H26,0)</f>
        <v>0</v>
      </c>
      <c r="K26" s="9">
        <f>IFERROR(D26/E26,0)</f>
        <v>0</v>
      </c>
      <c r="M26" s="50"/>
      <c r="P26" s="7">
        <v>992479.10000000009</v>
      </c>
      <c r="Q26" s="7">
        <f>IFERROR(VLOOKUP($A26,'Contribution(Total)'!$AH$1:$AL$76,3,FALSE),0)</f>
        <v>0</v>
      </c>
      <c r="R26" s="8">
        <f t="shared" ref="R26:R44" si="22">Q26/$R$1</f>
        <v>0</v>
      </c>
      <c r="S26" s="12">
        <f t="shared" ref="S26:S32" si="23">Q26*$G$1</f>
        <v>0</v>
      </c>
      <c r="T26" s="52">
        <f t="shared" ref="T26:T32" si="24">S26/12</f>
        <v>0</v>
      </c>
      <c r="U26" s="9">
        <f t="shared" ref="U26:U32" si="25">IFERROR(T26/P26,0)</f>
        <v>0</v>
      </c>
      <c r="V26" s="9">
        <f t="shared" ref="V26:V32" si="26">IFERROR(P26/T26,0)</f>
        <v>0</v>
      </c>
      <c r="W26" s="9">
        <f>IFERROR(P26/Q26,0)</f>
        <v>0</v>
      </c>
      <c r="Y26" s="50"/>
      <c r="AB26" s="7">
        <v>106041.69999999997</v>
      </c>
      <c r="AC26" s="7">
        <f>IFERROR(VLOOKUP($A26,'Contribution(Total)'!$AH$1:$AL$86,4,FALSE),0)</f>
        <v>0</v>
      </c>
      <c r="AD26" s="8">
        <f t="shared" ref="AD26:AD32" si="27">AC26/$AD$1</f>
        <v>0</v>
      </c>
      <c r="AE26" s="12">
        <f t="shared" ref="AE26:AE32" si="28">AC26*$G$1</f>
        <v>0</v>
      </c>
      <c r="AF26" s="52">
        <f t="shared" ref="AF26:AF32" si="29">AE26/12</f>
        <v>0</v>
      </c>
      <c r="AG26" s="9">
        <f t="shared" ref="AG26:AG32" si="30">IFERROR(AF26/AB26,0)</f>
        <v>0</v>
      </c>
      <c r="AH26" s="9">
        <f t="shared" ref="AH26:AH32" si="31">IFERROR(AB26/AF26,0)</f>
        <v>0</v>
      </c>
      <c r="AI26" s="9">
        <f t="shared" ref="AI26:AI32" si="32">IFERROR(AB26/AC26,0)</f>
        <v>0</v>
      </c>
      <c r="AK26" s="50"/>
    </row>
    <row r="27" spans="1:38" x14ac:dyDescent="0.25">
      <c r="A27" s="28" t="s">
        <v>104</v>
      </c>
      <c r="B27" s="6" t="s">
        <v>51</v>
      </c>
      <c r="D27" s="7">
        <v>1524361.7999999998</v>
      </c>
      <c r="E27" s="7">
        <f>IFERROR(VLOOKUP($A27,'Contribution(Total)'!$AH$1:$AL$86,2,FALSE),0)</f>
        <v>0</v>
      </c>
      <c r="F27" s="8">
        <f t="shared" si="18"/>
        <v>0</v>
      </c>
      <c r="G27" s="12">
        <f t="shared" si="19"/>
        <v>0</v>
      </c>
      <c r="H27" s="52">
        <f t="shared" si="20"/>
        <v>0</v>
      </c>
      <c r="I27" s="9">
        <f t="shared" ref="I27:I32" si="33">IFERROR(H27/D27,0)</f>
        <v>0</v>
      </c>
      <c r="J27" s="9">
        <f t="shared" si="21"/>
        <v>0</v>
      </c>
      <c r="K27" s="9">
        <f t="shared" ref="K27:K32" si="34">IFERROR(D27/E27,0)</f>
        <v>0</v>
      </c>
      <c r="M27" s="50"/>
      <c r="P27" s="7">
        <v>898015.90000000026</v>
      </c>
      <c r="Q27" s="7">
        <f>IFERROR(VLOOKUP($A27,'Contribution(Total)'!$AH$1:$AL$76,3,FALSE),0)</f>
        <v>0</v>
      </c>
      <c r="R27" s="8">
        <f t="shared" si="22"/>
        <v>0</v>
      </c>
      <c r="S27" s="12">
        <f t="shared" si="23"/>
        <v>0</v>
      </c>
      <c r="T27" s="52">
        <f t="shared" si="24"/>
        <v>0</v>
      </c>
      <c r="U27" s="9">
        <f t="shared" si="25"/>
        <v>0</v>
      </c>
      <c r="V27" s="9">
        <f t="shared" si="26"/>
        <v>0</v>
      </c>
      <c r="W27" s="9">
        <f t="shared" ref="W27:W32" si="35">IFERROR(P27/Q27,0)</f>
        <v>0</v>
      </c>
      <c r="Y27" s="50"/>
      <c r="AB27" s="7">
        <v>0</v>
      </c>
      <c r="AC27" s="7">
        <f>IFERROR(VLOOKUP($A27,'Contribution(Total)'!$AH$1:$AL$86,4,FALSE),0)</f>
        <v>0</v>
      </c>
      <c r="AD27" s="8">
        <f t="shared" si="27"/>
        <v>0</v>
      </c>
      <c r="AE27" s="12">
        <f t="shared" si="28"/>
        <v>0</v>
      </c>
      <c r="AF27" s="52">
        <f t="shared" si="29"/>
        <v>0</v>
      </c>
      <c r="AG27" s="9">
        <f t="shared" si="30"/>
        <v>0</v>
      </c>
      <c r="AH27" s="9">
        <f t="shared" si="31"/>
        <v>0</v>
      </c>
      <c r="AI27" s="9">
        <f>IFERROR(AB27/AC27,0)</f>
        <v>0</v>
      </c>
      <c r="AK27" s="50"/>
    </row>
    <row r="28" spans="1:38" x14ac:dyDescent="0.25">
      <c r="A28" s="28" t="s">
        <v>101</v>
      </c>
      <c r="B28" s="6" t="s">
        <v>52</v>
      </c>
      <c r="D28" s="7">
        <v>1093052.8</v>
      </c>
      <c r="E28" s="7">
        <f>IFERROR(VLOOKUP($A28,'Contribution(Total)'!$AH$1:$AL$86,2,FALSE),0)</f>
        <v>0</v>
      </c>
      <c r="F28" s="8">
        <f t="shared" si="18"/>
        <v>0</v>
      </c>
      <c r="G28" s="12">
        <f t="shared" si="19"/>
        <v>0</v>
      </c>
      <c r="H28" s="52">
        <f t="shared" si="20"/>
        <v>0</v>
      </c>
      <c r="I28" s="9">
        <f t="shared" si="33"/>
        <v>0</v>
      </c>
      <c r="J28" s="9">
        <f t="shared" si="21"/>
        <v>0</v>
      </c>
      <c r="K28" s="9">
        <f t="shared" si="34"/>
        <v>0</v>
      </c>
      <c r="M28" s="50"/>
      <c r="P28" s="7">
        <v>768541.10000000021</v>
      </c>
      <c r="Q28" s="7">
        <f>IFERROR(VLOOKUP($A28,'Contribution(Total)'!$AH$1:$AL$76,3,FALSE),0)</f>
        <v>0</v>
      </c>
      <c r="R28" s="8">
        <f t="shared" si="22"/>
        <v>0</v>
      </c>
      <c r="S28" s="12">
        <f t="shared" si="23"/>
        <v>0</v>
      </c>
      <c r="T28" s="52">
        <f t="shared" si="24"/>
        <v>0</v>
      </c>
      <c r="U28" s="9">
        <f t="shared" si="25"/>
        <v>0</v>
      </c>
      <c r="V28" s="9">
        <f t="shared" si="26"/>
        <v>0</v>
      </c>
      <c r="W28" s="9">
        <f t="shared" si="35"/>
        <v>0</v>
      </c>
      <c r="Y28" s="50"/>
      <c r="AB28" s="7">
        <v>259053.69999999992</v>
      </c>
      <c r="AC28" s="7">
        <f>IFERROR(VLOOKUP($A28,'Contribution(Total)'!$AH$1:$AL$86,4,FALSE),0)</f>
        <v>0</v>
      </c>
      <c r="AD28" s="8">
        <f t="shared" si="27"/>
        <v>0</v>
      </c>
      <c r="AE28" s="12">
        <f t="shared" si="28"/>
        <v>0</v>
      </c>
      <c r="AF28" s="52">
        <f t="shared" si="29"/>
        <v>0</v>
      </c>
      <c r="AG28" s="9">
        <f t="shared" si="30"/>
        <v>0</v>
      </c>
      <c r="AH28" s="9">
        <f t="shared" si="31"/>
        <v>0</v>
      </c>
      <c r="AI28" s="9">
        <f t="shared" si="32"/>
        <v>0</v>
      </c>
      <c r="AK28" s="50"/>
    </row>
    <row r="29" spans="1:38" x14ac:dyDescent="0.25">
      <c r="A29" s="28" t="s">
        <v>103</v>
      </c>
      <c r="B29" s="6" t="s">
        <v>53</v>
      </c>
      <c r="D29" s="7">
        <v>1244270.9999999998</v>
      </c>
      <c r="E29" s="7">
        <f>IFERROR(VLOOKUP($A29,'Contribution(Total)'!$AH$1:$AL$86,2,FALSE),0)</f>
        <v>0</v>
      </c>
      <c r="F29" s="8">
        <f t="shared" si="18"/>
        <v>0</v>
      </c>
      <c r="G29" s="12">
        <f t="shared" si="19"/>
        <v>0</v>
      </c>
      <c r="H29" s="52">
        <f t="shared" si="20"/>
        <v>0</v>
      </c>
      <c r="I29" s="9">
        <f t="shared" si="33"/>
        <v>0</v>
      </c>
      <c r="J29" s="9">
        <f t="shared" si="21"/>
        <v>0</v>
      </c>
      <c r="K29" s="9">
        <f t="shared" si="34"/>
        <v>0</v>
      </c>
      <c r="M29" s="50"/>
      <c r="P29" s="7">
        <v>763396</v>
      </c>
      <c r="Q29" s="7">
        <f>IFERROR(VLOOKUP($A29,'Contribution(Total)'!$AH$1:$AL$76,3,FALSE),0)</f>
        <v>0</v>
      </c>
      <c r="R29" s="8">
        <f t="shared" si="22"/>
        <v>0</v>
      </c>
      <c r="S29" s="12">
        <f t="shared" si="23"/>
        <v>0</v>
      </c>
      <c r="T29" s="52">
        <f t="shared" si="24"/>
        <v>0</v>
      </c>
      <c r="U29" s="9">
        <f t="shared" si="25"/>
        <v>0</v>
      </c>
      <c r="V29" s="9">
        <f t="shared" si="26"/>
        <v>0</v>
      </c>
      <c r="W29" s="9">
        <f t="shared" si="35"/>
        <v>0</v>
      </c>
      <c r="Y29" s="50"/>
      <c r="AB29" s="7">
        <v>0</v>
      </c>
      <c r="AC29" s="7">
        <f>IFERROR(VLOOKUP($A29,'Contribution(Total)'!$AH$1:$AL$86,4,FALSE),0)</f>
        <v>0</v>
      </c>
      <c r="AD29" s="8">
        <f t="shared" si="27"/>
        <v>0</v>
      </c>
      <c r="AE29" s="12">
        <f t="shared" si="28"/>
        <v>0</v>
      </c>
      <c r="AF29" s="52">
        <f t="shared" si="29"/>
        <v>0</v>
      </c>
      <c r="AG29" s="9">
        <f t="shared" si="30"/>
        <v>0</v>
      </c>
      <c r="AH29" s="9">
        <f t="shared" si="31"/>
        <v>0</v>
      </c>
      <c r="AI29" s="9">
        <f t="shared" si="32"/>
        <v>0</v>
      </c>
      <c r="AK29" s="50"/>
    </row>
    <row r="30" spans="1:38" x14ac:dyDescent="0.25">
      <c r="A30" s="28" t="s">
        <v>100</v>
      </c>
      <c r="B30" s="6" t="s">
        <v>54</v>
      </c>
      <c r="D30" s="7">
        <v>0</v>
      </c>
      <c r="E30" s="7">
        <f>IFERROR(VLOOKUP($A30,'Contribution(Total)'!$AH$1:$AL$86,2,FALSE),0)</f>
        <v>0</v>
      </c>
      <c r="F30" s="8">
        <f t="shared" si="18"/>
        <v>0</v>
      </c>
      <c r="G30" s="12">
        <f t="shared" si="19"/>
        <v>0</v>
      </c>
      <c r="H30" s="52">
        <f t="shared" si="20"/>
        <v>0</v>
      </c>
      <c r="I30" s="9">
        <f t="shared" si="33"/>
        <v>0</v>
      </c>
      <c r="J30" s="9">
        <f t="shared" si="21"/>
        <v>0</v>
      </c>
      <c r="K30" s="9">
        <f t="shared" si="34"/>
        <v>0</v>
      </c>
      <c r="M30" s="50"/>
      <c r="P30" s="7">
        <v>0</v>
      </c>
      <c r="Q30" s="7">
        <f>IFERROR(VLOOKUP($A30,'Contribution(Total)'!$AH$1:$AL$76,3,FALSE),0)</f>
        <v>0</v>
      </c>
      <c r="R30" s="8">
        <f t="shared" si="22"/>
        <v>0</v>
      </c>
      <c r="S30" s="12">
        <f t="shared" si="23"/>
        <v>0</v>
      </c>
      <c r="T30" s="52">
        <f t="shared" si="24"/>
        <v>0</v>
      </c>
      <c r="U30" s="9">
        <f t="shared" si="25"/>
        <v>0</v>
      </c>
      <c r="V30" s="9">
        <f t="shared" si="26"/>
        <v>0</v>
      </c>
      <c r="W30" s="9">
        <f t="shared" si="35"/>
        <v>0</v>
      </c>
      <c r="Y30" s="50"/>
      <c r="AB30" s="7">
        <v>141182.79999999999</v>
      </c>
      <c r="AC30" s="7">
        <f>IFERROR(VLOOKUP($A30,'Contribution(Total)'!$AH$1:$AL$86,4,FALSE),0)</f>
        <v>0</v>
      </c>
      <c r="AD30" s="8">
        <f t="shared" si="27"/>
        <v>0</v>
      </c>
      <c r="AE30" s="12">
        <f t="shared" si="28"/>
        <v>0</v>
      </c>
      <c r="AF30" s="52">
        <f t="shared" si="29"/>
        <v>0</v>
      </c>
      <c r="AG30" s="9">
        <f t="shared" si="30"/>
        <v>0</v>
      </c>
      <c r="AH30" s="9">
        <f t="shared" si="31"/>
        <v>0</v>
      </c>
      <c r="AI30" s="9">
        <f t="shared" si="32"/>
        <v>0</v>
      </c>
      <c r="AK30" s="50"/>
    </row>
    <row r="31" spans="1:38" x14ac:dyDescent="0.25">
      <c r="A31" t="s">
        <v>105</v>
      </c>
      <c r="B31" s="6" t="s">
        <v>55</v>
      </c>
      <c r="D31" s="7">
        <v>1403363.7000000007</v>
      </c>
      <c r="E31" s="7">
        <f>IFERROR(VLOOKUP($A31,'Contribution(Total)'!$AH$1:$AL$86,2,FALSE),0)</f>
        <v>0</v>
      </c>
      <c r="F31" s="8">
        <f t="shared" si="18"/>
        <v>0</v>
      </c>
      <c r="G31" s="12">
        <f t="shared" si="19"/>
        <v>0</v>
      </c>
      <c r="H31" s="52">
        <f t="shared" si="20"/>
        <v>0</v>
      </c>
      <c r="I31" s="9">
        <f t="shared" si="33"/>
        <v>0</v>
      </c>
      <c r="J31" s="9">
        <f t="shared" si="21"/>
        <v>0</v>
      </c>
      <c r="K31" s="9">
        <f t="shared" si="34"/>
        <v>0</v>
      </c>
      <c r="M31" s="50"/>
      <c r="P31" s="7">
        <v>277131.0999999998</v>
      </c>
      <c r="Q31" s="7">
        <f>IFERROR(VLOOKUP($A31,'Contribution(Total)'!$AH$1:$AL$76,3,FALSE),0)</f>
        <v>0</v>
      </c>
      <c r="R31" s="8">
        <f t="shared" si="22"/>
        <v>0</v>
      </c>
      <c r="S31" s="12">
        <f t="shared" si="23"/>
        <v>0</v>
      </c>
      <c r="T31" s="52">
        <f t="shared" si="24"/>
        <v>0</v>
      </c>
      <c r="U31" s="9">
        <f t="shared" si="25"/>
        <v>0</v>
      </c>
      <c r="V31" s="9">
        <f t="shared" si="26"/>
        <v>0</v>
      </c>
      <c r="W31" s="9">
        <f t="shared" si="35"/>
        <v>0</v>
      </c>
      <c r="Y31" s="50"/>
      <c r="AB31" s="7">
        <v>115849.69999999997</v>
      </c>
      <c r="AC31" s="7">
        <f>IFERROR(VLOOKUP($A31,'Contribution(Total)'!$AH$1:$AL$86,4,FALSE),0)</f>
        <v>0</v>
      </c>
      <c r="AD31" s="8">
        <f t="shared" si="27"/>
        <v>0</v>
      </c>
      <c r="AE31" s="12">
        <f t="shared" si="28"/>
        <v>0</v>
      </c>
      <c r="AF31" s="52">
        <f>AE31/12</f>
        <v>0</v>
      </c>
      <c r="AG31" s="9">
        <f>IFERROR(AF31/AB31,0)</f>
        <v>0</v>
      </c>
      <c r="AH31" s="9">
        <f t="shared" si="31"/>
        <v>0</v>
      </c>
      <c r="AI31" s="9">
        <f t="shared" si="32"/>
        <v>0</v>
      </c>
      <c r="AK31" s="50"/>
    </row>
    <row r="32" spans="1:38" x14ac:dyDescent="0.25">
      <c r="A32" s="19" t="s">
        <v>106</v>
      </c>
      <c r="B32" s="19" t="s">
        <v>56</v>
      </c>
      <c r="D32" s="7">
        <v>32490</v>
      </c>
      <c r="E32" s="7">
        <f>IFERROR(VLOOKUP($A32,'Contribution(Total)'!$AH$1:$AL$86,2,FALSE),0)</f>
        <v>0</v>
      </c>
      <c r="F32" s="8">
        <f t="shared" si="18"/>
        <v>0</v>
      </c>
      <c r="G32" s="12">
        <f t="shared" si="19"/>
        <v>0</v>
      </c>
      <c r="H32" s="52">
        <f t="shared" si="20"/>
        <v>0</v>
      </c>
      <c r="I32" s="9">
        <f t="shared" si="33"/>
        <v>0</v>
      </c>
      <c r="J32" s="9">
        <f t="shared" si="21"/>
        <v>0</v>
      </c>
      <c r="K32" s="9">
        <f t="shared" si="34"/>
        <v>0</v>
      </c>
      <c r="M32" s="50"/>
      <c r="P32" s="7">
        <v>38760</v>
      </c>
      <c r="Q32" s="7">
        <f>IFERROR(VLOOKUP($A32,'Contribution(Total)'!$AH$1:$AL$76,3,FALSE),0)</f>
        <v>0</v>
      </c>
      <c r="R32" s="8">
        <f t="shared" si="22"/>
        <v>0</v>
      </c>
      <c r="S32" s="12">
        <f t="shared" si="23"/>
        <v>0</v>
      </c>
      <c r="T32" s="52">
        <f t="shared" si="24"/>
        <v>0</v>
      </c>
      <c r="U32" s="9">
        <f t="shared" si="25"/>
        <v>0</v>
      </c>
      <c r="V32" s="9">
        <f t="shared" si="26"/>
        <v>0</v>
      </c>
      <c r="W32" s="9">
        <f t="shared" si="35"/>
        <v>0</v>
      </c>
      <c r="Y32" s="50"/>
      <c r="AB32" s="7">
        <v>340</v>
      </c>
      <c r="AC32" s="7">
        <f>IFERROR(VLOOKUP($A32,'Contribution(Total)'!$AH$1:$AL$86,4,FALSE),0)</f>
        <v>0</v>
      </c>
      <c r="AD32" s="8">
        <f t="shared" si="27"/>
        <v>0</v>
      </c>
      <c r="AE32" s="12">
        <f t="shared" si="28"/>
        <v>0</v>
      </c>
      <c r="AF32" s="52">
        <f t="shared" si="29"/>
        <v>0</v>
      </c>
      <c r="AG32" s="9">
        <f t="shared" si="30"/>
        <v>0</v>
      </c>
      <c r="AH32" s="9">
        <f t="shared" si="31"/>
        <v>0</v>
      </c>
      <c r="AI32" s="9">
        <f t="shared" si="32"/>
        <v>0</v>
      </c>
      <c r="AK32" s="50"/>
    </row>
    <row r="33" spans="1:37" x14ac:dyDescent="0.25">
      <c r="A33" s="19" t="s">
        <v>128</v>
      </c>
      <c r="B33" s="19" t="s">
        <v>57</v>
      </c>
      <c r="D33" s="7">
        <v>62790</v>
      </c>
      <c r="E33" s="7">
        <f>IFERROR(VLOOKUP($A33,'Contribution(Total)'!$AH$1:$AL$86,2,FALSE),0)</f>
        <v>4398.6605774999935</v>
      </c>
      <c r="F33" s="8">
        <f t="shared" si="18"/>
        <v>4.5718847175637671E-3</v>
      </c>
      <c r="G33" s="12">
        <f t="shared" ref="G33:G41" si="36">E33*$G$1</f>
        <v>888048.801408306</v>
      </c>
      <c r="H33" s="52">
        <f t="shared" ref="H33:H41" si="37">G33/12</f>
        <v>74004.066784025505</v>
      </c>
      <c r="I33" s="9">
        <f t="shared" ref="I33:I41" si="38">IFERROR(H33/D33,0)</f>
        <v>1.1785963813350135</v>
      </c>
      <c r="J33" s="9">
        <f t="shared" ref="J33:J41" si="39">IFERROR(D33/H33,0)</f>
        <v>0.84846688470847431</v>
      </c>
      <c r="K33" s="9">
        <f t="shared" ref="K33:K41" si="40">IFERROR(D33/E33,0)</f>
        <v>14.274799997340804</v>
      </c>
      <c r="M33" s="50"/>
      <c r="P33" s="7">
        <v>41496</v>
      </c>
      <c r="Q33" s="7">
        <f>IFERROR(VLOOKUP($A33,'Contribution(Total)'!$AH$1:$AL$76,3,FALSE),0)</f>
        <v>2412.979516800001</v>
      </c>
      <c r="R33" s="8">
        <f t="shared" si="22"/>
        <v>2.586159072961816E-3</v>
      </c>
      <c r="S33" s="12">
        <f t="shared" ref="S33:S42" si="41">Q33*$G$1</f>
        <v>487158.19962970022</v>
      </c>
      <c r="T33" s="52">
        <f t="shared" ref="T33:T42" si="42">S33/12</f>
        <v>40596.516635808352</v>
      </c>
      <c r="U33" s="9">
        <f t="shared" ref="U33:U42" si="43">IFERROR(T33/P33,0)</f>
        <v>0.97832361277733637</v>
      </c>
      <c r="V33" s="9">
        <f t="shared" ref="V33:V42" si="44">IFERROR(P33/T33,0)</f>
        <v>1.0221566636433594</v>
      </c>
      <c r="W33" s="9">
        <f t="shared" ref="W33:W42" si="45">IFERROR(P33/Q33,0)</f>
        <v>17.196996373607998</v>
      </c>
      <c r="Y33" s="50"/>
      <c r="AB33" s="7">
        <v>0</v>
      </c>
      <c r="AC33" s="7">
        <f>IFERROR(VLOOKUP($A33,'Contribution(Total)'!$AH$1:$AL$86,4,FALSE),0)</f>
        <v>0</v>
      </c>
      <c r="AD33" s="8">
        <f t="shared" ref="AD33:AD44" si="46">AC33/$AD$1</f>
        <v>0</v>
      </c>
      <c r="AE33" s="12">
        <f t="shared" ref="AE33:AE42" si="47">AC33*$G$1</f>
        <v>0</v>
      </c>
      <c r="AF33" s="52">
        <f t="shared" ref="AF33:AF42" si="48">AE33/12</f>
        <v>0</v>
      </c>
      <c r="AG33" s="9">
        <f t="shared" ref="AG33:AG42" si="49">IFERROR(AF33/AB33,0)</f>
        <v>0</v>
      </c>
      <c r="AH33" s="9">
        <f t="shared" ref="AH33:AH42" si="50">IFERROR(AB33/AF33,0)</f>
        <v>0</v>
      </c>
      <c r="AI33" s="9">
        <f t="shared" ref="AI33:AI42" si="51">IFERROR(AB33/AC33,0)</f>
        <v>0</v>
      </c>
      <c r="AK33" s="50"/>
    </row>
    <row r="34" spans="1:37" x14ac:dyDescent="0.25">
      <c r="A34" s="19" t="s">
        <v>107</v>
      </c>
      <c r="B34" s="19" t="s">
        <v>58</v>
      </c>
      <c r="D34" s="7">
        <v>107960</v>
      </c>
      <c r="E34" s="7">
        <f>IFERROR(VLOOKUP($A34,'Contribution(Total)'!$AH$1:$AL$86,2,FALSE),0)</f>
        <v>10127.1757272</v>
      </c>
      <c r="F34" s="8">
        <f t="shared" si="18"/>
        <v>1.0525995157731279E-2</v>
      </c>
      <c r="G34" s="12">
        <f t="shared" si="36"/>
        <v>2044582.915125204</v>
      </c>
      <c r="H34" s="52">
        <f t="shared" si="37"/>
        <v>170381.90959376699</v>
      </c>
      <c r="I34" s="9">
        <f>IFERROR(H34/D34,0)</f>
        <v>1.5781947906054741</v>
      </c>
      <c r="J34" s="9">
        <f>IFERROR(D34/H34,0)</f>
        <v>0.63363534460556048</v>
      </c>
      <c r="K34" s="9">
        <f t="shared" si="40"/>
        <v>10.660425266447826</v>
      </c>
      <c r="M34" s="50"/>
      <c r="P34" s="7">
        <v>58510</v>
      </c>
      <c r="Q34" s="7">
        <f>IFERROR(VLOOKUP($A34,'Contribution(Total)'!$AH$1:$AL$76,3,FALSE),0)</f>
        <v>5786.9575583999931</v>
      </c>
      <c r="R34" s="8">
        <f t="shared" si="22"/>
        <v>6.2022875413167266E-3</v>
      </c>
      <c r="S34" s="12">
        <f t="shared" si="41"/>
        <v>1168333.0943572582</v>
      </c>
      <c r="T34" s="52">
        <f t="shared" si="42"/>
        <v>97361.091196438181</v>
      </c>
      <c r="U34" s="9">
        <f t="shared" si="43"/>
        <v>1.664007711441432</v>
      </c>
      <c r="V34" s="9">
        <f t="shared" si="44"/>
        <v>0.60095875345058281</v>
      </c>
      <c r="W34" s="9">
        <f t="shared" si="45"/>
        <v>10.110666858973325</v>
      </c>
      <c r="Y34" s="50"/>
      <c r="AB34" s="7">
        <v>0</v>
      </c>
      <c r="AC34" s="7">
        <f>IFERROR(VLOOKUP($A34,'Contribution(Total)'!$AH$1:$AL$86,4,FALSE),0)</f>
        <v>0</v>
      </c>
      <c r="AD34" s="8">
        <f t="shared" si="46"/>
        <v>0</v>
      </c>
      <c r="AE34" s="12">
        <f t="shared" si="47"/>
        <v>0</v>
      </c>
      <c r="AF34" s="52">
        <f t="shared" si="48"/>
        <v>0</v>
      </c>
      <c r="AG34" s="9">
        <f t="shared" si="49"/>
        <v>0</v>
      </c>
      <c r="AH34" s="9">
        <f t="shared" si="50"/>
        <v>0</v>
      </c>
      <c r="AI34" s="9">
        <f t="shared" si="51"/>
        <v>0</v>
      </c>
      <c r="AK34" s="50"/>
    </row>
    <row r="35" spans="1:37" x14ac:dyDescent="0.25">
      <c r="A35" s="19" t="s">
        <v>108</v>
      </c>
      <c r="B35" s="19" t="s">
        <v>59</v>
      </c>
      <c r="D35" s="7">
        <v>0</v>
      </c>
      <c r="E35" s="7">
        <f>IFERROR(VLOOKUP($A35,'Contribution(Total)'!$AH$1:$AL$86,2,FALSE),0)</f>
        <v>0</v>
      </c>
      <c r="F35" s="8">
        <f t="shared" si="18"/>
        <v>0</v>
      </c>
      <c r="G35" s="12">
        <f t="shared" si="36"/>
        <v>0</v>
      </c>
      <c r="H35" s="52">
        <f t="shared" si="37"/>
        <v>0</v>
      </c>
      <c r="I35" s="9">
        <f t="shared" si="38"/>
        <v>0</v>
      </c>
      <c r="J35" s="9">
        <f t="shared" si="39"/>
        <v>0</v>
      </c>
      <c r="K35" s="9">
        <f t="shared" si="40"/>
        <v>0</v>
      </c>
      <c r="M35" s="50"/>
      <c r="P35" s="7">
        <v>108030</v>
      </c>
      <c r="Q35" s="7">
        <f>IFERROR(VLOOKUP($A35,'Contribution(Total)'!$AH$1:$AL$76,3,FALSE),0)</f>
        <v>10329.331960800038</v>
      </c>
      <c r="R35" s="8">
        <f t="shared" si="22"/>
        <v>1.1070668185150453E-2</v>
      </c>
      <c r="S35" s="12">
        <f t="shared" si="41"/>
        <v>2085396.3849946535</v>
      </c>
      <c r="T35" s="52">
        <f t="shared" si="42"/>
        <v>173783.0320828878</v>
      </c>
      <c r="U35" s="9">
        <f t="shared" si="43"/>
        <v>1.6086553002211219</v>
      </c>
      <c r="V35" s="9">
        <f t="shared" si="44"/>
        <v>0.6216372145496567</v>
      </c>
      <c r="W35" s="9">
        <f t="shared" si="45"/>
        <v>10.458565995359177</v>
      </c>
      <c r="Y35" s="50"/>
      <c r="AB35" s="7">
        <v>28368</v>
      </c>
      <c r="AC35" s="7">
        <f>IFERROR(VLOOKUP($A35,'Contribution(Total)'!$AH$1:$AL$86,4,FALSE),0)</f>
        <v>7077.5052324000171</v>
      </c>
      <c r="AD35" s="8">
        <f t="shared" si="46"/>
        <v>9.4709331654371301E-3</v>
      </c>
      <c r="AE35" s="12">
        <f t="shared" si="47"/>
        <v>1428882.7082370757</v>
      </c>
      <c r="AF35" s="52">
        <f t="shared" si="48"/>
        <v>119073.55901975631</v>
      </c>
      <c r="AG35" s="9">
        <f t="shared" si="49"/>
        <v>4.1974604843399712</v>
      </c>
      <c r="AH35" s="9">
        <f t="shared" si="50"/>
        <v>0.23823928866771565</v>
      </c>
      <c r="AI35" s="9">
        <f t="shared" si="51"/>
        <v>4.0081920208457795</v>
      </c>
      <c r="AK35" s="50"/>
    </row>
    <row r="36" spans="1:37" x14ac:dyDescent="0.25">
      <c r="A36" s="19" t="s">
        <v>109</v>
      </c>
      <c r="B36" s="19" t="s">
        <v>60</v>
      </c>
      <c r="D36" s="7">
        <v>133980</v>
      </c>
      <c r="E36" s="7">
        <f>IFERROR(VLOOKUP($A36,'Contribution(Total)'!$AH$1:$AL$86,2,FALSE),0)</f>
        <v>9679.1160729999956</v>
      </c>
      <c r="F36" s="8">
        <f t="shared" si="18"/>
        <v>1.0060290416594338E-2</v>
      </c>
      <c r="G36" s="12">
        <f t="shared" si="36"/>
        <v>1954123.8238038449</v>
      </c>
      <c r="H36" s="52">
        <f t="shared" si="37"/>
        <v>162843.65198365375</v>
      </c>
      <c r="I36" s="9">
        <f t="shared" si="38"/>
        <v>1.215432542048468</v>
      </c>
      <c r="J36" s="9">
        <f t="shared" si="39"/>
        <v>0.82275236626017767</v>
      </c>
      <c r="K36" s="9">
        <f t="shared" si="40"/>
        <v>13.842173085798478</v>
      </c>
      <c r="M36" s="50"/>
      <c r="P36" s="7">
        <v>27530</v>
      </c>
      <c r="Q36" s="7">
        <f>IFERROR(VLOOKUP($A36,'Contribution(Total)'!$AH$1:$AL$76,3,FALSE),0)</f>
        <v>4478.396988999998</v>
      </c>
      <c r="R36" s="8">
        <f t="shared" si="22"/>
        <v>4.7998115710433447E-3</v>
      </c>
      <c r="S36" s="12">
        <f t="shared" si="41"/>
        <v>904146.84384954022</v>
      </c>
      <c r="T36" s="52">
        <f t="shared" si="42"/>
        <v>75345.570320795014</v>
      </c>
      <c r="U36" s="9">
        <f t="shared" si="43"/>
        <v>2.7368532626514717</v>
      </c>
      <c r="V36" s="9">
        <f t="shared" si="44"/>
        <v>0.36538312581332805</v>
      </c>
      <c r="W36" s="9">
        <f t="shared" si="45"/>
        <v>6.147288877609598</v>
      </c>
      <c r="Y36" s="50"/>
      <c r="AB36" s="7">
        <v>0</v>
      </c>
      <c r="AC36" s="7">
        <f>IFERROR(VLOOKUP($A36,'Contribution(Total)'!$AH$1:$AL$86,4,FALSE),0)</f>
        <v>0</v>
      </c>
      <c r="AD36" s="8">
        <f t="shared" si="46"/>
        <v>0</v>
      </c>
      <c r="AE36" s="12">
        <f t="shared" si="47"/>
        <v>0</v>
      </c>
      <c r="AF36" s="52">
        <f t="shared" si="48"/>
        <v>0</v>
      </c>
      <c r="AG36" s="9">
        <f t="shared" si="49"/>
        <v>0</v>
      </c>
      <c r="AH36" s="9">
        <f t="shared" si="50"/>
        <v>0</v>
      </c>
      <c r="AI36" s="9">
        <f t="shared" si="51"/>
        <v>0</v>
      </c>
      <c r="AK36" s="50"/>
    </row>
    <row r="37" spans="1:37" x14ac:dyDescent="0.25">
      <c r="A37" s="19" t="s">
        <v>110</v>
      </c>
      <c r="B37" s="19" t="s">
        <v>61</v>
      </c>
      <c r="D37" s="7">
        <v>92488</v>
      </c>
      <c r="E37" s="7">
        <f>IFERROR(VLOOKUP($A37,'Contribution(Total)'!$AH$1:$AL$86,2,FALSE),0)</f>
        <v>5064.269462400006</v>
      </c>
      <c r="F37" s="8">
        <f t="shared" si="18"/>
        <v>5.2637060197835862E-3</v>
      </c>
      <c r="G37" s="12">
        <f t="shared" si="36"/>
        <v>1022429.0660428932</v>
      </c>
      <c r="H37" s="52">
        <f t="shared" si="37"/>
        <v>85202.422170241101</v>
      </c>
      <c r="I37" s="9">
        <f t="shared" si="38"/>
        <v>0.92122677720613599</v>
      </c>
      <c r="J37" s="9">
        <f t="shared" si="39"/>
        <v>1.0855090459189265</v>
      </c>
      <c r="K37" s="9">
        <f t="shared" si="40"/>
        <v>18.262851273354055</v>
      </c>
      <c r="M37" s="50"/>
      <c r="P37" s="7">
        <v>23008</v>
      </c>
      <c r="Q37" s="7">
        <f>IFERROR(VLOOKUP($A37,'Contribution(Total)'!$AH$1:$AL$76,3,FALSE),0)</f>
        <v>1761.4850303999995</v>
      </c>
      <c r="R37" s="8">
        <f t="shared" si="22"/>
        <v>1.8879068228878622E-3</v>
      </c>
      <c r="S37" s="12">
        <f t="shared" si="41"/>
        <v>355627.50123231014</v>
      </c>
      <c r="T37" s="52">
        <f t="shared" si="42"/>
        <v>29635.625102692513</v>
      </c>
      <c r="U37" s="9">
        <f t="shared" si="43"/>
        <v>1.2880574192755787</v>
      </c>
      <c r="V37" s="9">
        <f t="shared" si="44"/>
        <v>0.77636290512764083</v>
      </c>
      <c r="W37" s="9">
        <f t="shared" si="45"/>
        <v>13.061706232482329</v>
      </c>
      <c r="Y37" s="50"/>
      <c r="AB37" s="7">
        <v>0</v>
      </c>
      <c r="AC37" s="7">
        <f>IFERROR(VLOOKUP($A37,'Contribution(Total)'!$AH$1:$AL$86,4,FALSE),0)</f>
        <v>0</v>
      </c>
      <c r="AD37" s="8">
        <f t="shared" si="46"/>
        <v>0</v>
      </c>
      <c r="AE37" s="12">
        <f t="shared" si="47"/>
        <v>0</v>
      </c>
      <c r="AF37" s="52">
        <f t="shared" si="48"/>
        <v>0</v>
      </c>
      <c r="AG37" s="9">
        <f t="shared" si="49"/>
        <v>0</v>
      </c>
      <c r="AH37" s="9">
        <f t="shared" si="50"/>
        <v>0</v>
      </c>
      <c r="AI37" s="9">
        <f t="shared" si="51"/>
        <v>0</v>
      </c>
      <c r="AK37" s="50"/>
    </row>
    <row r="38" spans="1:37" ht="15.75" thickBot="1" x14ac:dyDescent="0.3">
      <c r="A38" s="19" t="s">
        <v>133</v>
      </c>
      <c r="B38" s="19" t="s">
        <v>62</v>
      </c>
      <c r="D38" s="7">
        <v>89568</v>
      </c>
      <c r="E38" s="7">
        <f>IFERROR(VLOOKUP($A38,'Contribution(Total)'!$AH$1:$AL$86,2,FALSE),0)</f>
        <v>1031.2952118000028</v>
      </c>
      <c r="F38" s="8">
        <f t="shared" si="18"/>
        <v>1.0719087629182109E-3</v>
      </c>
      <c r="G38" s="12">
        <f t="shared" si="36"/>
        <v>208208.94465506618</v>
      </c>
      <c r="H38" s="52">
        <f t="shared" si="37"/>
        <v>17350.745387922183</v>
      </c>
      <c r="I38" s="9">
        <f t="shared" si="38"/>
        <v>0.19371589616740559</v>
      </c>
      <c r="J38" s="9">
        <f t="shared" si="39"/>
        <v>5.1621989717138081</v>
      </c>
      <c r="K38" s="9">
        <f t="shared" si="40"/>
        <v>86.85001052576375</v>
      </c>
      <c r="M38" s="54"/>
      <c r="P38" s="7">
        <v>11294</v>
      </c>
      <c r="Q38" s="7">
        <f>IFERROR(VLOOKUP($A38,'Contribution(Total)'!$AH$1:$AL$76,3,FALSE),0)</f>
        <v>1095.086668200003</v>
      </c>
      <c r="R38" s="8">
        <f t="shared" si="22"/>
        <v>1.1736810457474343E-3</v>
      </c>
      <c r="S38" s="12">
        <f t="shared" si="41"/>
        <v>221087.84844816307</v>
      </c>
      <c r="T38" s="52">
        <f t="shared" si="42"/>
        <v>18423.987370680257</v>
      </c>
      <c r="U38" s="9">
        <f t="shared" si="43"/>
        <v>1.6313075412325355</v>
      </c>
      <c r="V38" s="9">
        <f t="shared" si="44"/>
        <v>0.61300519658264396</v>
      </c>
      <c r="W38" s="9">
        <f t="shared" si="45"/>
        <v>10.313338960252324</v>
      </c>
      <c r="Y38" s="54"/>
      <c r="AB38" s="7">
        <v>6698</v>
      </c>
      <c r="AC38" s="7">
        <f>IFERROR(VLOOKUP($A38,'Contribution(Total)'!$AH$1:$AL$86,4,FALSE),0)</f>
        <v>818.65702380000198</v>
      </c>
      <c r="AD38" s="8">
        <f t="shared" si="46"/>
        <v>1.095505506987278E-3</v>
      </c>
      <c r="AE38" s="12">
        <f t="shared" si="47"/>
        <v>165279.26534474321</v>
      </c>
      <c r="AF38" s="52">
        <f t="shared" si="48"/>
        <v>13773.272112061934</v>
      </c>
      <c r="AG38" s="9">
        <f t="shared" si="49"/>
        <v>2.0563260842134867</v>
      </c>
      <c r="AH38" s="9">
        <f t="shared" si="50"/>
        <v>0.48630419449378565</v>
      </c>
      <c r="AI38" s="9">
        <f t="shared" si="51"/>
        <v>8.1816924612819566</v>
      </c>
      <c r="AK38" s="50"/>
    </row>
    <row r="39" spans="1:37" x14ac:dyDescent="0.25">
      <c r="A39" s="19"/>
      <c r="B39" s="29" t="s">
        <v>63</v>
      </c>
      <c r="D39" s="7">
        <v>0</v>
      </c>
      <c r="E39" s="7">
        <f>IFERROR(VLOOKUP($A39,'Contribution(Total)'!$AH$1:$AL$86,2,FALSE),0)</f>
        <v>0</v>
      </c>
      <c r="F39" s="8">
        <f t="shared" si="18"/>
        <v>0</v>
      </c>
      <c r="G39" s="12">
        <f t="shared" si="36"/>
        <v>0</v>
      </c>
      <c r="H39" s="52">
        <f t="shared" si="37"/>
        <v>0</v>
      </c>
      <c r="I39" s="9">
        <f t="shared" si="38"/>
        <v>0</v>
      </c>
      <c r="J39" s="9">
        <f t="shared" si="39"/>
        <v>0</v>
      </c>
      <c r="K39" s="9">
        <f t="shared" si="40"/>
        <v>0</v>
      </c>
      <c r="M39" s="50"/>
      <c r="P39" s="7">
        <v>113980</v>
      </c>
      <c r="Q39" s="7">
        <f>IFERROR(VLOOKUP($A39,'Contribution(Total)'!$AH$1:$AL$76,3,FALSE),0)</f>
        <v>0</v>
      </c>
      <c r="R39" s="8">
        <f t="shared" si="22"/>
        <v>0</v>
      </c>
      <c r="S39" s="12">
        <f t="shared" si="41"/>
        <v>0</v>
      </c>
      <c r="T39" s="52">
        <f t="shared" si="42"/>
        <v>0</v>
      </c>
      <c r="U39" s="9">
        <f t="shared" si="43"/>
        <v>0</v>
      </c>
      <c r="V39" s="9">
        <f t="shared" si="44"/>
        <v>0</v>
      </c>
      <c r="W39" s="9">
        <f t="shared" si="45"/>
        <v>0</v>
      </c>
      <c r="Y39" s="50"/>
      <c r="AB39" s="7">
        <v>0</v>
      </c>
      <c r="AC39" s="7">
        <f>IFERROR(VLOOKUP($A39,'Contribution(Total)'!$AH$1:$AL$86,4,FALSE),0)</f>
        <v>0</v>
      </c>
      <c r="AD39" s="8">
        <f t="shared" si="46"/>
        <v>0</v>
      </c>
      <c r="AE39" s="12">
        <f t="shared" si="47"/>
        <v>0</v>
      </c>
      <c r="AF39" s="52">
        <f t="shared" si="48"/>
        <v>0</v>
      </c>
      <c r="AG39" s="9">
        <f t="shared" si="49"/>
        <v>0</v>
      </c>
      <c r="AH39" s="9">
        <f t="shared" si="50"/>
        <v>0</v>
      </c>
      <c r="AI39" s="9">
        <f t="shared" si="51"/>
        <v>0</v>
      </c>
      <c r="AK39" s="50"/>
    </row>
    <row r="40" spans="1:37" x14ac:dyDescent="0.25">
      <c r="A40" s="28" t="s">
        <v>129</v>
      </c>
      <c r="B40" s="19" t="s">
        <v>140</v>
      </c>
      <c r="D40" s="7">
        <v>355911</v>
      </c>
      <c r="E40" s="7">
        <f>IFERROR(VLOOKUP($A40,'Contribution(Total)'!$AH$1:$AL$86,2,FALSE),0)</f>
        <v>0</v>
      </c>
      <c r="F40" s="8">
        <f t="shared" si="18"/>
        <v>0</v>
      </c>
      <c r="G40" s="12">
        <f t="shared" si="36"/>
        <v>0</v>
      </c>
      <c r="H40" s="52">
        <f t="shared" si="37"/>
        <v>0</v>
      </c>
      <c r="I40" s="9">
        <f t="shared" si="38"/>
        <v>0</v>
      </c>
      <c r="J40" s="9">
        <f t="shared" si="39"/>
        <v>0</v>
      </c>
      <c r="K40" s="9">
        <f t="shared" si="40"/>
        <v>0</v>
      </c>
      <c r="M40" s="50"/>
      <c r="P40" s="7">
        <v>0</v>
      </c>
      <c r="Q40" s="7">
        <f>IFERROR(VLOOKUP($A40,'Contribution(Total)'!$AH$1:$AL$76,3,FALSE),0)</f>
        <v>0</v>
      </c>
      <c r="R40" s="8">
        <f t="shared" si="22"/>
        <v>0</v>
      </c>
      <c r="S40" s="12">
        <f t="shared" si="41"/>
        <v>0</v>
      </c>
      <c r="T40" s="52">
        <f t="shared" si="42"/>
        <v>0</v>
      </c>
      <c r="U40" s="9">
        <f t="shared" si="43"/>
        <v>0</v>
      </c>
      <c r="V40" s="9">
        <f t="shared" si="44"/>
        <v>0</v>
      </c>
      <c r="W40" s="9">
        <f t="shared" si="45"/>
        <v>0</v>
      </c>
      <c r="Y40" s="50"/>
      <c r="AB40" s="7">
        <v>0</v>
      </c>
      <c r="AC40" s="7">
        <f>IFERROR(VLOOKUP($A40,'Contribution(Total)'!$AH$1:$AL$86,4,FALSE),0)</f>
        <v>0</v>
      </c>
      <c r="AD40" s="8">
        <f t="shared" si="46"/>
        <v>0</v>
      </c>
      <c r="AE40" s="12">
        <f t="shared" si="47"/>
        <v>0</v>
      </c>
      <c r="AF40" s="52">
        <f t="shared" si="48"/>
        <v>0</v>
      </c>
      <c r="AG40" s="9">
        <f t="shared" si="49"/>
        <v>0</v>
      </c>
      <c r="AH40" s="9">
        <f t="shared" si="50"/>
        <v>0</v>
      </c>
      <c r="AI40" s="9">
        <f t="shared" si="51"/>
        <v>0</v>
      </c>
      <c r="AK40" s="50"/>
    </row>
    <row r="41" spans="1:37" x14ac:dyDescent="0.25">
      <c r="A41" s="28" t="s">
        <v>130</v>
      </c>
      <c r="B41" s="37" t="s">
        <v>141</v>
      </c>
      <c r="D41" s="7">
        <v>1457269</v>
      </c>
      <c r="E41" s="7">
        <f>IFERROR(VLOOKUP($A41,'Contribution(Total)'!$AH$1:$AL$86,2,FALSE),0)</f>
        <v>0</v>
      </c>
      <c r="F41" s="8">
        <f t="shared" si="18"/>
        <v>0</v>
      </c>
      <c r="G41" s="12">
        <f t="shared" si="36"/>
        <v>0</v>
      </c>
      <c r="H41" s="52">
        <f t="shared" si="37"/>
        <v>0</v>
      </c>
      <c r="I41" s="9">
        <f t="shared" si="38"/>
        <v>0</v>
      </c>
      <c r="J41" s="9">
        <f t="shared" si="39"/>
        <v>0</v>
      </c>
      <c r="K41" s="9">
        <f t="shared" si="40"/>
        <v>0</v>
      </c>
      <c r="M41" s="50"/>
      <c r="P41" s="7">
        <v>31123.07987559972</v>
      </c>
      <c r="Q41" s="7">
        <f>IFERROR(VLOOKUP($A41,'Contribution(Total)'!$AH$1:$AL$76,3,FALSE),0)</f>
        <v>0</v>
      </c>
      <c r="R41" s="8">
        <f t="shared" si="22"/>
        <v>0</v>
      </c>
      <c r="S41" s="12">
        <f t="shared" si="41"/>
        <v>0</v>
      </c>
      <c r="T41" s="52">
        <f t="shared" si="42"/>
        <v>0</v>
      </c>
      <c r="U41" s="9">
        <f t="shared" si="43"/>
        <v>0</v>
      </c>
      <c r="V41" s="9">
        <f t="shared" si="44"/>
        <v>0</v>
      </c>
      <c r="W41" s="9">
        <f t="shared" si="45"/>
        <v>0</v>
      </c>
      <c r="Y41" s="50"/>
      <c r="AB41" s="7">
        <v>22237.755599063406</v>
      </c>
      <c r="AC41" s="7">
        <f>IFERROR(VLOOKUP($A41,'Contribution(Total)'!$AH$1:$AL$86,4,FALSE),0)</f>
        <v>0</v>
      </c>
      <c r="AD41" s="8">
        <f t="shared" si="46"/>
        <v>0</v>
      </c>
      <c r="AE41" s="12">
        <f t="shared" si="47"/>
        <v>0</v>
      </c>
      <c r="AF41" s="52">
        <f t="shared" si="48"/>
        <v>0</v>
      </c>
      <c r="AG41" s="9">
        <f t="shared" si="49"/>
        <v>0</v>
      </c>
      <c r="AH41" s="9">
        <f t="shared" si="50"/>
        <v>0</v>
      </c>
      <c r="AI41" s="9">
        <f t="shared" si="51"/>
        <v>0</v>
      </c>
      <c r="AK41" s="50"/>
    </row>
    <row r="42" spans="1:37" x14ac:dyDescent="0.25">
      <c r="A42" s="28" t="s">
        <v>131</v>
      </c>
      <c r="B42" s="37" t="s">
        <v>142</v>
      </c>
      <c r="D42" s="7">
        <v>0</v>
      </c>
      <c r="E42" s="7">
        <f>IFERROR(VLOOKUP($A42,'Contribution(Total)'!$AH$1:$AL$86,2,FALSE),0)</f>
        <v>0</v>
      </c>
      <c r="F42" s="8">
        <f t="shared" si="18"/>
        <v>0</v>
      </c>
      <c r="G42" s="12">
        <f>E42*$G$1</f>
        <v>0</v>
      </c>
      <c r="H42" s="52">
        <f>G42/12</f>
        <v>0</v>
      </c>
      <c r="I42" s="9">
        <f>IFERROR(H42/D42,0)</f>
        <v>0</v>
      </c>
      <c r="J42" s="9">
        <f>IFERROR(D42/H42,0)</f>
        <v>0</v>
      </c>
      <c r="K42" s="9">
        <f>IFERROR(D42/E42,0)</f>
        <v>0</v>
      </c>
      <c r="M42" s="50"/>
      <c r="P42" s="7">
        <v>9420.5798743283831</v>
      </c>
      <c r="Q42" s="7">
        <f>IFERROR(VLOOKUP($A42,'Contribution(Total)'!$AH$1:$AL$76,3,FALSE),0)</f>
        <v>0</v>
      </c>
      <c r="R42" s="8">
        <f t="shared" si="22"/>
        <v>0</v>
      </c>
      <c r="S42" s="12">
        <f t="shared" si="41"/>
        <v>0</v>
      </c>
      <c r="T42" s="52">
        <f t="shared" si="42"/>
        <v>0</v>
      </c>
      <c r="U42" s="9">
        <f t="shared" si="43"/>
        <v>0</v>
      </c>
      <c r="V42" s="9">
        <f t="shared" si="44"/>
        <v>0</v>
      </c>
      <c r="W42" s="9">
        <f t="shared" si="45"/>
        <v>0</v>
      </c>
      <c r="Y42" s="50"/>
      <c r="AB42" s="7">
        <v>670988.59719602112</v>
      </c>
      <c r="AC42" s="7">
        <f>IFERROR(VLOOKUP($A42,'Contribution(Total)'!$AH$1:$AL$86,4,FALSE),0)</f>
        <v>0</v>
      </c>
      <c r="AD42" s="8">
        <f t="shared" si="46"/>
        <v>0</v>
      </c>
      <c r="AE42" s="12">
        <f t="shared" si="47"/>
        <v>0</v>
      </c>
      <c r="AF42" s="52">
        <f t="shared" si="48"/>
        <v>0</v>
      </c>
      <c r="AG42" s="9">
        <f t="shared" si="49"/>
        <v>0</v>
      </c>
      <c r="AH42" s="9">
        <f t="shared" si="50"/>
        <v>0</v>
      </c>
      <c r="AI42" s="9">
        <f t="shared" si="51"/>
        <v>0</v>
      </c>
      <c r="AK42" s="50"/>
    </row>
    <row r="43" spans="1:37" x14ac:dyDescent="0.25">
      <c r="A43" s="28" t="s">
        <v>132</v>
      </c>
      <c r="B43" s="37" t="s">
        <v>143</v>
      </c>
      <c r="D43" s="7">
        <v>2173025</v>
      </c>
      <c r="E43" s="7">
        <f>IFERROR(VLOOKUP($A43,'Contribution(Total)'!$AH$1:$AL$86,2,FALSE),0)</f>
        <v>0</v>
      </c>
      <c r="F43" s="8">
        <f t="shared" si="18"/>
        <v>0</v>
      </c>
      <c r="G43" s="12">
        <f>E43*$G$1</f>
        <v>0</v>
      </c>
      <c r="H43" s="52">
        <f>G43/12</f>
        <v>0</v>
      </c>
      <c r="I43" s="9">
        <f>IFERROR(H43/D43,0)</f>
        <v>0</v>
      </c>
      <c r="J43" s="9">
        <f>IFERROR(D43/H43,0)</f>
        <v>0</v>
      </c>
      <c r="K43" s="9">
        <f>IFERROR(D43/E43,0)</f>
        <v>0</v>
      </c>
      <c r="M43" s="50"/>
      <c r="P43" s="7">
        <v>1626252.55290977</v>
      </c>
      <c r="Q43" s="7">
        <f>IFERROR(VLOOKUP($A43,'Contribution(Total)'!$AH$1:$AL$76,3,FALSE),0)</f>
        <v>0</v>
      </c>
      <c r="R43" s="8">
        <f t="shared" si="22"/>
        <v>0</v>
      </c>
      <c r="S43" s="12">
        <f>Q43*$G$1</f>
        <v>0</v>
      </c>
      <c r="T43" s="52">
        <f>S43/12</f>
        <v>0</v>
      </c>
      <c r="U43" s="9">
        <f>IFERROR(T43/P43,0)</f>
        <v>0</v>
      </c>
      <c r="V43" s="9">
        <f>IFERROR(P43/T43,0)</f>
        <v>0</v>
      </c>
      <c r="W43" s="9">
        <f>IFERROR(P43/Q43,0)</f>
        <v>0</v>
      </c>
      <c r="Y43" s="50"/>
      <c r="AB43" s="3">
        <v>0</v>
      </c>
      <c r="AC43" s="7">
        <f>IFERROR(VLOOKUP($A43,'Contribution(Total)'!$AH$1:$AL$86,4,FALSE),0)</f>
        <v>0</v>
      </c>
      <c r="AD43" s="8">
        <f t="shared" si="46"/>
        <v>0</v>
      </c>
      <c r="AE43" s="12">
        <f>AC43*$G$1</f>
        <v>0</v>
      </c>
      <c r="AF43" s="52">
        <f>AE43/12</f>
        <v>0</v>
      </c>
      <c r="AG43" s="9">
        <f>IFERROR(AF43/AB43,0)</f>
        <v>0</v>
      </c>
      <c r="AH43" s="9">
        <f>IFERROR(AB43/AF43,0)</f>
        <v>0</v>
      </c>
      <c r="AI43" s="9">
        <f>IFERROR(AB43/AC43,0)</f>
        <v>0</v>
      </c>
      <c r="AK43" s="50"/>
    </row>
    <row r="44" spans="1:37" x14ac:dyDescent="0.25">
      <c r="A44" s="28" t="s">
        <v>134</v>
      </c>
      <c r="B44" s="37" t="s">
        <v>144</v>
      </c>
      <c r="D44" s="7">
        <v>179546</v>
      </c>
      <c r="E44" s="7">
        <f>IFERROR(VLOOKUP($A44,'Contribution(Total)'!$AH$1:$AL$86,2,FALSE),0)</f>
        <v>0</v>
      </c>
      <c r="F44" s="8">
        <f t="shared" si="18"/>
        <v>0</v>
      </c>
      <c r="G44" s="12">
        <f>E44*$G$1</f>
        <v>0</v>
      </c>
      <c r="H44" s="52">
        <f>G44/12</f>
        <v>0</v>
      </c>
      <c r="I44" s="9">
        <f>IFERROR(H44/D44,0)</f>
        <v>0</v>
      </c>
      <c r="J44" s="9">
        <f>IFERROR(D44/H44,0)</f>
        <v>0</v>
      </c>
      <c r="K44" s="9">
        <f>IFERROR(D44/E44,0)</f>
        <v>0</v>
      </c>
      <c r="M44" s="50"/>
      <c r="P44" s="7">
        <v>379948.75042437244</v>
      </c>
      <c r="Q44" s="7">
        <f>IFERROR(VLOOKUP($A44,'Contribution(Total)'!$AH$1:$AL$76,3,FALSE),0)</f>
        <v>0</v>
      </c>
      <c r="R44" s="8">
        <f t="shared" si="22"/>
        <v>0</v>
      </c>
      <c r="S44" s="12">
        <f>Q44*$G$1</f>
        <v>0</v>
      </c>
      <c r="T44" s="52">
        <f>S44/12</f>
        <v>0</v>
      </c>
      <c r="U44" s="9">
        <f>IFERROR(T44/P44,0)</f>
        <v>0</v>
      </c>
      <c r="V44" s="9">
        <f>IFERROR(P44/T44,0)</f>
        <v>0</v>
      </c>
      <c r="W44" s="9">
        <f>IFERROR(P44/Q44,0)</f>
        <v>0</v>
      </c>
      <c r="Y44" s="50"/>
      <c r="AB44" s="3">
        <v>323949.95420587895</v>
      </c>
      <c r="AC44" s="7">
        <f>IFERROR(VLOOKUP($A44,'Contribution(Total)'!$AH$1:$AL$86,4,FALSE),0)</f>
        <v>0</v>
      </c>
      <c r="AD44" s="8">
        <f t="shared" si="46"/>
        <v>0</v>
      </c>
      <c r="AE44" s="12">
        <f>AC44*$G$1</f>
        <v>0</v>
      </c>
      <c r="AF44" s="52">
        <f>AE44/12</f>
        <v>0</v>
      </c>
      <c r="AG44" s="9">
        <f>IFERROR(AF44/AB44,0)</f>
        <v>0</v>
      </c>
      <c r="AH44" s="9">
        <f>IFERROR(AB44/AF44,0)</f>
        <v>0</v>
      </c>
      <c r="AI44" s="9">
        <f>IFERROR(AB44/AC44,0)</f>
        <v>0</v>
      </c>
      <c r="AK44" s="50"/>
    </row>
    <row r="45" spans="1:37" x14ac:dyDescent="0.25">
      <c r="A45" s="57" t="s">
        <v>46</v>
      </c>
      <c r="B45" s="61" t="s">
        <v>46</v>
      </c>
      <c r="D45" s="63">
        <f>SUM(D26:D42)</f>
        <v>9415007.5999999996</v>
      </c>
      <c r="E45" s="63">
        <f>SUM(E26:E44)</f>
        <v>30300.517051899998</v>
      </c>
      <c r="F45" s="62">
        <f>SUM(F26:F44)</f>
        <v>3.1493785074591184E-2</v>
      </c>
      <c r="G45" s="58"/>
      <c r="H45" s="58"/>
      <c r="I45" s="58"/>
      <c r="J45" s="58"/>
      <c r="K45" s="58"/>
      <c r="M45" s="50"/>
      <c r="P45" s="63">
        <f>SUM(P26:P42)</f>
        <v>4162714.8597499281</v>
      </c>
      <c r="Q45" s="63">
        <f>SUM(Q26:Q42)</f>
        <v>25864.237723600032</v>
      </c>
      <c r="R45" s="62">
        <f>SUM(R26:R44)</f>
        <v>2.7720514239107638E-2</v>
      </c>
      <c r="S45" s="58"/>
      <c r="T45" s="58"/>
      <c r="U45" s="58"/>
      <c r="V45" s="58"/>
      <c r="W45" s="58"/>
      <c r="AB45" s="63">
        <f>SUM(AB26:AB42)</f>
        <v>1350760.2527950844</v>
      </c>
      <c r="AC45" s="63">
        <f>SUM(AC26:AC44)</f>
        <v>7896.1622562000193</v>
      </c>
      <c r="AD45" s="62">
        <f>SUM(AD26:AD44)</f>
        <v>1.0566438672424409E-2</v>
      </c>
      <c r="AE45" s="58"/>
      <c r="AF45" s="58"/>
      <c r="AG45" s="58"/>
      <c r="AH45" s="58"/>
      <c r="AI45" s="58"/>
    </row>
  </sheetData>
  <mergeCells count="3">
    <mergeCell ref="C2:J2"/>
    <mergeCell ref="O2:V2"/>
    <mergeCell ref="AA2:AH2"/>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998D6-C956-4AF1-93A6-DD9EA0649BD8}">
  <sheetPr codeName="Sheet13">
    <tabColor rgb="FF00B050"/>
  </sheetPr>
  <dimension ref="A1:AO45"/>
  <sheetViews>
    <sheetView zoomScale="77" zoomScaleNormal="77" workbookViewId="0">
      <pane xSplit="2" ySplit="3" topLeftCell="S4" activePane="bottomRight" state="frozen"/>
      <selection activeCell="B1" sqref="B1"/>
      <selection pane="topRight" activeCell="C1" sqref="C1"/>
      <selection pane="bottomLeft" activeCell="B4" sqref="B4"/>
      <selection pane="bottomRight" activeCell="AL5" sqref="AL5"/>
    </sheetView>
  </sheetViews>
  <sheetFormatPr defaultRowHeight="15" x14ac:dyDescent="0.25"/>
  <cols>
    <col min="1" max="1" width="33.5703125" hidden="1" customWidth="1"/>
    <col min="2" max="2" width="30.7109375" bestFit="1" customWidth="1"/>
    <col min="3" max="3" width="15.7109375" bestFit="1" customWidth="1"/>
    <col min="4" max="4" width="14" bestFit="1" customWidth="1"/>
    <col min="5" max="5" width="14" customWidth="1"/>
    <col min="6" max="6" width="18.42578125" bestFit="1" customWidth="1"/>
    <col min="7" max="7" width="14.42578125" bestFit="1" customWidth="1"/>
    <col min="8" max="8" width="11.28515625" bestFit="1" customWidth="1"/>
    <col min="9" max="9" width="10.140625" bestFit="1" customWidth="1"/>
    <col min="10" max="10" width="5.140625" bestFit="1" customWidth="1"/>
    <col min="11" max="11" width="10.42578125" hidden="1" customWidth="1"/>
    <col min="12" max="12" width="14.42578125" customWidth="1"/>
    <col min="13" max="13" width="3.85546875" customWidth="1"/>
    <col min="14" max="14" width="0.7109375" customWidth="1"/>
    <col min="15" max="15" width="4.5703125" customWidth="1"/>
    <col min="16" max="16" width="15.7109375" bestFit="1" customWidth="1"/>
    <col min="17" max="17" width="14" bestFit="1" customWidth="1"/>
    <col min="18" max="18" width="14" customWidth="1"/>
    <col min="19" max="19" width="18.42578125" bestFit="1" customWidth="1"/>
    <col min="20" max="20" width="14.42578125" bestFit="1" customWidth="1"/>
    <col min="21" max="21" width="14.42578125" hidden="1" customWidth="1"/>
    <col min="22" max="22" width="10.140625" bestFit="1" customWidth="1"/>
    <col min="23" max="23" width="6.28515625" bestFit="1" customWidth="1"/>
    <col min="24" max="24" width="10.42578125" bestFit="1" customWidth="1"/>
    <col min="25" max="25" width="14.42578125" customWidth="1"/>
    <col min="26" max="26" width="5.28515625" customWidth="1"/>
    <col min="27" max="27" width="0.7109375" customWidth="1"/>
    <col min="28" max="28" width="5.85546875" customWidth="1"/>
    <col min="29" max="29" width="15.7109375" bestFit="1" customWidth="1"/>
    <col min="30" max="30" width="11.5703125" bestFit="1" customWidth="1"/>
    <col min="31" max="31" width="11.5703125" customWidth="1"/>
    <col min="32" max="32" width="18.42578125" bestFit="1" customWidth="1"/>
    <col min="33" max="33" width="14.42578125" bestFit="1" customWidth="1"/>
    <col min="34" max="34" width="10.140625" bestFit="1" customWidth="1"/>
    <col min="35" max="35" width="8.42578125" bestFit="1" customWidth="1"/>
    <col min="36" max="36" width="5.140625" bestFit="1" customWidth="1"/>
    <col min="37" max="37" width="10.42578125" hidden="1" customWidth="1"/>
    <col min="38" max="38" width="14.42578125" customWidth="1"/>
    <col min="40" max="40" width="0.7109375" customWidth="1"/>
    <col min="41" max="41" width="13.140625" bestFit="1" customWidth="1"/>
  </cols>
  <sheetData>
    <row r="1" spans="1:41" x14ac:dyDescent="0.25">
      <c r="B1" s="45" t="s">
        <v>4</v>
      </c>
      <c r="G1" s="46">
        <v>962111</v>
      </c>
      <c r="H1" s="47">
        <v>201.89073145376318</v>
      </c>
      <c r="I1" s="44"/>
      <c r="J1" s="24"/>
      <c r="K1" s="24"/>
      <c r="L1" s="24"/>
      <c r="M1" s="24"/>
      <c r="N1" s="48"/>
      <c r="T1" s="46">
        <v>933036</v>
      </c>
      <c r="AA1" s="48"/>
      <c r="AG1" s="46">
        <v>747287</v>
      </c>
      <c r="AN1" s="48"/>
    </row>
    <row r="2" spans="1:41" x14ac:dyDescent="0.25">
      <c r="C2" s="349">
        <v>2019</v>
      </c>
      <c r="D2" s="349"/>
      <c r="E2" s="349"/>
      <c r="F2" s="349"/>
      <c r="G2" s="349"/>
      <c r="H2" s="349"/>
      <c r="I2" s="349"/>
      <c r="J2" s="349"/>
      <c r="K2" s="349"/>
      <c r="L2" s="313"/>
      <c r="M2" s="24"/>
      <c r="N2" s="50"/>
      <c r="P2" s="350">
        <v>2020</v>
      </c>
      <c r="Q2" s="350"/>
      <c r="R2" s="350"/>
      <c r="S2" s="350"/>
      <c r="T2" s="350"/>
      <c r="U2" s="350"/>
      <c r="V2" s="350"/>
      <c r="W2" s="350"/>
      <c r="X2" s="350"/>
      <c r="Y2" s="313"/>
      <c r="Z2" s="24"/>
      <c r="AA2" s="50"/>
      <c r="AC2" s="350">
        <v>2021</v>
      </c>
      <c r="AD2" s="350"/>
      <c r="AE2" s="350"/>
      <c r="AF2" s="350"/>
      <c r="AG2" s="350"/>
      <c r="AH2" s="350"/>
      <c r="AI2" s="350"/>
      <c r="AJ2" s="350"/>
      <c r="AK2" s="350"/>
      <c r="AL2" s="313"/>
      <c r="AN2" s="50"/>
    </row>
    <row r="3" spans="1:41" x14ac:dyDescent="0.25">
      <c r="B3" s="4" t="s">
        <v>5</v>
      </c>
      <c r="C3" s="4" t="s">
        <v>6</v>
      </c>
      <c r="D3" s="317" t="s">
        <v>7</v>
      </c>
      <c r="E3" s="4"/>
      <c r="F3" s="4" t="s">
        <v>8</v>
      </c>
      <c r="G3" s="4" t="s">
        <v>9</v>
      </c>
      <c r="H3" s="4"/>
      <c r="I3" s="4"/>
      <c r="J3" s="4" t="s">
        <v>16</v>
      </c>
      <c r="K3" s="4" t="s">
        <v>83</v>
      </c>
      <c r="L3" s="51" t="s">
        <v>11</v>
      </c>
      <c r="N3" s="50"/>
      <c r="P3" s="4" t="s">
        <v>6</v>
      </c>
      <c r="Q3" s="317" t="s">
        <v>7</v>
      </c>
      <c r="R3" s="4"/>
      <c r="S3" s="4" t="s">
        <v>8</v>
      </c>
      <c r="T3" s="4" t="s">
        <v>9</v>
      </c>
      <c r="U3" s="4"/>
      <c r="V3" s="4"/>
      <c r="W3" s="4" t="s">
        <v>16</v>
      </c>
      <c r="X3" s="4" t="s">
        <v>83</v>
      </c>
      <c r="Y3" s="51" t="s">
        <v>11</v>
      </c>
      <c r="Z3" s="24"/>
      <c r="AA3" s="50"/>
      <c r="AC3" s="4" t="s">
        <v>6</v>
      </c>
      <c r="AD3" s="317" t="s">
        <v>7</v>
      </c>
      <c r="AE3" s="4"/>
      <c r="AF3" s="4" t="s">
        <v>8</v>
      </c>
      <c r="AG3" s="4" t="s">
        <v>9</v>
      </c>
      <c r="AH3" s="4"/>
      <c r="AI3" s="4"/>
      <c r="AJ3" s="4" t="s">
        <v>16</v>
      </c>
      <c r="AK3" s="4" t="s">
        <v>83</v>
      </c>
      <c r="AL3" s="51" t="s">
        <v>11</v>
      </c>
      <c r="AN3" s="50"/>
      <c r="AO3" s="314" t="s">
        <v>349</v>
      </c>
    </row>
    <row r="4" spans="1:41" x14ac:dyDescent="0.25">
      <c r="A4" s="28" t="s">
        <v>17</v>
      </c>
      <c r="B4" s="6" t="s">
        <v>18</v>
      </c>
      <c r="C4" s="7">
        <v>0</v>
      </c>
      <c r="D4" s="7">
        <f>E4/7</f>
        <v>0</v>
      </c>
      <c r="E4" s="7">
        <v>0</v>
      </c>
      <c r="F4" s="7">
        <f>IFERROR(VLOOKUP($A4,'Contribution(Total)'!$AH$1:$AL$86,2,FALSE),0)</f>
        <v>0</v>
      </c>
      <c r="G4" s="8">
        <f>F4/$G$1</f>
        <v>0</v>
      </c>
      <c r="H4" s="12">
        <f>F4*$H$1</f>
        <v>0</v>
      </c>
      <c r="I4" s="52">
        <f>H4/12</f>
        <v>0</v>
      </c>
      <c r="J4" s="9">
        <f>IFERROR(I4/D4,0)</f>
        <v>0</v>
      </c>
      <c r="K4" s="9">
        <f>IFERROR(D4/I4,0)</f>
        <v>0</v>
      </c>
      <c r="L4" s="9">
        <f>IFERROR(D4/F4,0)</f>
        <v>0</v>
      </c>
      <c r="M4" s="24"/>
      <c r="N4" s="50"/>
      <c r="P4" s="7">
        <v>59337073</v>
      </c>
      <c r="Q4" s="7">
        <f>R4/12</f>
        <v>10410.869166666671</v>
      </c>
      <c r="R4" s="7">
        <v>124930.43000000005</v>
      </c>
      <c r="S4" s="7">
        <f>IFERROR(VLOOKUP($A4,'Contribution(Total)'!$AH$1:$AL$76,3,FALSE),0)</f>
        <v>7487.7319959000033</v>
      </c>
      <c r="T4" s="8">
        <f>S4/$T$1</f>
        <v>8.025126571643542E-3</v>
      </c>
      <c r="U4" s="12">
        <f>S4*$H$1</f>
        <v>1511703.6895819977</v>
      </c>
      <c r="V4" s="52">
        <f>U4/12</f>
        <v>125975.30746516648</v>
      </c>
      <c r="W4" s="9">
        <f t="shared" ref="W4:W22" si="0">IFERROR(V4/Q4,0)</f>
        <v>12.100364095296856</v>
      </c>
      <c r="X4" s="9">
        <f>IFERROR(Q4/V4,0)</f>
        <v>8.2642141354133128E-2</v>
      </c>
      <c r="Y4" s="9">
        <f>IFERROR(Q4/S4,0)</f>
        <v>1.3903901972409358</v>
      </c>
      <c r="Z4" s="24"/>
      <c r="AA4" s="50"/>
      <c r="AC4" s="7">
        <v>55995380.000000007</v>
      </c>
      <c r="AD4" s="7">
        <f>AE4/8</f>
        <v>15645.223749999997</v>
      </c>
      <c r="AE4" s="7">
        <v>125161.78999999998</v>
      </c>
      <c r="AF4" s="7">
        <f>IFERROR(VLOOKUP($A4,'Contribution(Total)'!$AH$1:$AL$86,4,FALSE),0)</f>
        <v>7359.4279344000024</v>
      </c>
      <c r="AG4" s="8">
        <f>AF4/$AG$1</f>
        <v>9.8481947824597543E-3</v>
      </c>
      <c r="AH4" s="12">
        <f>AF4*$H$1</f>
        <v>1485800.2887572739</v>
      </c>
      <c r="AI4" s="52">
        <f>AH4/12</f>
        <v>123816.69072977283</v>
      </c>
      <c r="AJ4" s="9">
        <f>IFERROR(AI4/AD4,0)</f>
        <v>7.9140249259632895</v>
      </c>
      <c r="AK4" s="9">
        <f>IFERROR(AD4/AI4,0)</f>
        <v>0.12635795430961203</v>
      </c>
      <c r="AL4" s="9">
        <f>IFERROR(AD4/AF4,0)</f>
        <v>2.1258749850473966</v>
      </c>
      <c r="AN4" s="50"/>
      <c r="AO4" s="273">
        <f>VLOOKUP(B4,'Contribution(Forecasts)'!$B$4:$N$22,13,FALSE)</f>
        <v>1.1016966850899781E-6</v>
      </c>
    </row>
    <row r="5" spans="1:41" x14ac:dyDescent="0.25">
      <c r="A5" s="28" t="s">
        <v>19</v>
      </c>
      <c r="B5" s="6" t="s">
        <v>20</v>
      </c>
      <c r="C5" s="7">
        <v>150793793</v>
      </c>
      <c r="D5" s="7">
        <f t="shared" ref="D5:D22" si="1">E5/7</f>
        <v>95406.892857142841</v>
      </c>
      <c r="E5" s="7">
        <v>667848.24999999988</v>
      </c>
      <c r="F5" s="7">
        <f>IFERROR(VLOOKUP($A5,'Contribution(Total)'!$AH$1:$AL$86,2,FALSE),0)</f>
        <v>34185.252243400006</v>
      </c>
      <c r="G5" s="8">
        <f t="shared" ref="G5:G22" si="2">F5/$G$1</f>
        <v>3.5531505453528754E-2</v>
      </c>
      <c r="H5" s="12">
        <f>F5*$H$1</f>
        <v>6901685.5803514263</v>
      </c>
      <c r="I5" s="52">
        <f>H5/12</f>
        <v>575140.46502928552</v>
      </c>
      <c r="J5" s="10">
        <f>IFERROR(I5/D5,0)</f>
        <v>6.0282904914477191</v>
      </c>
      <c r="K5" s="9">
        <f t="shared" ref="K5:K22" si="3">IFERROR(D5/I5,0)</f>
        <v>0.16588450762594983</v>
      </c>
      <c r="L5" s="9">
        <f t="shared" ref="L5:L22" si="4">IFERROR(D5/F5,0)</f>
        <v>2.7908787151208641</v>
      </c>
      <c r="M5" s="24"/>
      <c r="N5" s="50"/>
      <c r="P5" s="7">
        <v>228921637</v>
      </c>
      <c r="Q5" s="7">
        <f>R5/12</f>
        <v>82835.060833333337</v>
      </c>
      <c r="R5" s="7">
        <v>994020.73</v>
      </c>
      <c r="S5" s="7">
        <f>IFERROR(VLOOKUP($A5,'Contribution(Total)'!$AH$1:$AL$76,3,FALSE),0)</f>
        <v>53485.49421889997</v>
      </c>
      <c r="T5" s="8">
        <f t="shared" ref="T5:T22" si="5">S5/$T$1</f>
        <v>5.7324148498986073E-2</v>
      </c>
      <c r="U5" s="12">
        <f>S5*$H$1</f>
        <v>10798225.550019737</v>
      </c>
      <c r="V5" s="52">
        <f t="shared" ref="V5:V22" si="6">U5/12</f>
        <v>899852.12916831148</v>
      </c>
      <c r="W5" s="10">
        <f t="shared" si="0"/>
        <v>10.863179432907538</v>
      </c>
      <c r="X5" s="9">
        <f t="shared" ref="X5:X22" si="7">IFERROR(Q5/V5,0)</f>
        <v>9.2054081052065362E-2</v>
      </c>
      <c r="Y5" s="9">
        <f t="shared" ref="Y5:Y22" si="8">IFERROR(Q5/S5,0)</f>
        <v>1.5487388130754567</v>
      </c>
      <c r="Z5" s="24"/>
      <c r="AA5" s="50"/>
      <c r="AC5" s="7">
        <v>173599002.99999994</v>
      </c>
      <c r="AD5" s="7">
        <f t="shared" ref="AD5:AD22" si="9">AE5/8</f>
        <v>79693.313749999987</v>
      </c>
      <c r="AE5" s="7">
        <v>637546.50999999989</v>
      </c>
      <c r="AF5" s="7">
        <f>IFERROR(VLOOKUP($A5,'Contribution(Total)'!$AH$1:$AL$86,4,FALSE),0)</f>
        <v>40212.332450500006</v>
      </c>
      <c r="AG5" s="8">
        <f>AF5/$AG$1</f>
        <v>5.3811095938374423E-2</v>
      </c>
      <c r="AH5" s="12">
        <f>AF5*$H$1</f>
        <v>8118497.2118933434</v>
      </c>
      <c r="AI5" s="52">
        <f t="shared" ref="AI5:AI22" si="10">AH5/12</f>
        <v>676541.43432444532</v>
      </c>
      <c r="AJ5" s="9">
        <f t="shared" ref="AJ5:AJ22" si="11">IFERROR(AI5/AD5,0)</f>
        <v>8.4893123712583165</v>
      </c>
      <c r="AK5" s="9">
        <f>IFERROR(AD5/AI5,0)</f>
        <v>0.11779517071201569</v>
      </c>
      <c r="AL5" s="9">
        <f t="shared" ref="AL5:AL22" si="12">IFERROR(AD5/AF5,0)</f>
        <v>1.9818127647308126</v>
      </c>
      <c r="AN5" s="50"/>
      <c r="AO5" s="273">
        <f>VLOOKUP(B5,'Contribution(Forecasts)'!$B$4:$N$22,13,FALSE)</f>
        <v>0.57692366087613256</v>
      </c>
    </row>
    <row r="6" spans="1:41" x14ac:dyDescent="0.25">
      <c r="A6" s="28" t="s">
        <v>21</v>
      </c>
      <c r="B6" s="6" t="s">
        <v>22</v>
      </c>
      <c r="C6" s="7">
        <v>0</v>
      </c>
      <c r="D6" s="7">
        <f t="shared" si="1"/>
        <v>0</v>
      </c>
      <c r="E6" s="7">
        <v>0</v>
      </c>
      <c r="F6" s="7">
        <f>IFERROR(VLOOKUP($A6,'Contribution(Total)'!$AH$1:$AL$86,2,FALSE),0)</f>
        <v>0</v>
      </c>
      <c r="G6" s="8">
        <f t="shared" si="2"/>
        <v>0</v>
      </c>
      <c r="H6" s="12">
        <f t="shared" ref="H6:H22" si="13">F6*$H$1</f>
        <v>0</v>
      </c>
      <c r="I6" s="52">
        <f t="shared" ref="I6:I22" si="14">H6/12</f>
        <v>0</v>
      </c>
      <c r="J6" s="9">
        <f t="shared" ref="J6:J21" si="15">IFERROR(I6/D6,0)</f>
        <v>0</v>
      </c>
      <c r="K6" s="9">
        <f t="shared" si="3"/>
        <v>0</v>
      </c>
      <c r="L6" s="9">
        <f t="shared" si="4"/>
        <v>0</v>
      </c>
      <c r="M6" s="24"/>
      <c r="N6" s="50"/>
      <c r="P6" s="7">
        <v>11267579</v>
      </c>
      <c r="Q6" s="7">
        <f t="shared" ref="Q6:Q22" si="16">R6/12</f>
        <v>4236.8191666666662</v>
      </c>
      <c r="R6" s="7">
        <v>50841.829999999994</v>
      </c>
      <c r="S6" s="7">
        <f>IFERROR(VLOOKUP($A6,'Contribution(Total)'!$AH$1:$AL$76,3,FALSE),0)</f>
        <v>769.28278939999996</v>
      </c>
      <c r="T6" s="8">
        <f t="shared" si="5"/>
        <v>8.2449422037306165E-4</v>
      </c>
      <c r="U6" s="12">
        <f>S6*$H$1</f>
        <v>155311.06504675726</v>
      </c>
      <c r="V6" s="52">
        <f t="shared" si="6"/>
        <v>12942.588753896438</v>
      </c>
      <c r="W6" s="9">
        <f t="shared" si="0"/>
        <v>3.0547890397878534</v>
      </c>
      <c r="X6" s="9">
        <f t="shared" si="7"/>
        <v>0.32735484741343945</v>
      </c>
      <c r="Y6" s="9">
        <f t="shared" si="8"/>
        <v>5.5074924657695279</v>
      </c>
      <c r="Z6" s="24"/>
      <c r="AA6" s="50"/>
      <c r="AC6" s="7">
        <v>21077904.999999993</v>
      </c>
      <c r="AD6" s="7">
        <f t="shared" si="9"/>
        <v>7144.642499999999</v>
      </c>
      <c r="AE6" s="7">
        <v>57157.139999999992</v>
      </c>
      <c r="AF6" s="7">
        <f>IFERROR(VLOOKUP($A6,'Contribution(Total)'!$AH$1:$AL$86,4,FALSE),0)</f>
        <v>1439.0730750999999</v>
      </c>
      <c r="AG6" s="8">
        <f t="shared" ref="AG6:AG22" si="17">AF6/$AG$1</f>
        <v>1.9257301078434389E-3</v>
      </c>
      <c r="AH6" s="12">
        <f>AF6*$H$1</f>
        <v>290535.51574735524</v>
      </c>
      <c r="AI6" s="52">
        <f t="shared" si="10"/>
        <v>24211.292978946269</v>
      </c>
      <c r="AJ6" s="9">
        <f t="shared" si="11"/>
        <v>3.3887340029884312</v>
      </c>
      <c r="AK6" s="9">
        <f t="shared" ref="AK6:AK22" si="18">IFERROR(AD6/AI6,0)</f>
        <v>0.29509545426643918</v>
      </c>
      <c r="AL6" s="9">
        <f t="shared" si="12"/>
        <v>4.9647530925443268</v>
      </c>
      <c r="AN6" s="50"/>
      <c r="AO6" s="273">
        <f>VLOOKUP(B6,'Contribution(Forecasts)'!$B$4:$N$22,13,FALSE)</f>
        <v>0</v>
      </c>
    </row>
    <row r="7" spans="1:41" x14ac:dyDescent="0.25">
      <c r="A7" s="28" t="s">
        <v>23</v>
      </c>
      <c r="B7" s="6" t="s">
        <v>24</v>
      </c>
      <c r="C7" s="7">
        <v>0</v>
      </c>
      <c r="D7" s="7">
        <f t="shared" si="1"/>
        <v>0</v>
      </c>
      <c r="E7" s="7">
        <v>0</v>
      </c>
      <c r="F7" s="7">
        <f>IFERROR(VLOOKUP($A7,'Contribution(Total)'!$AH$1:$AL$86,2,FALSE),0)</f>
        <v>0</v>
      </c>
      <c r="G7" s="8">
        <f t="shared" si="2"/>
        <v>0</v>
      </c>
      <c r="H7" s="12">
        <f t="shared" si="13"/>
        <v>0</v>
      </c>
      <c r="I7" s="52">
        <f t="shared" si="14"/>
        <v>0</v>
      </c>
      <c r="J7" s="9">
        <f t="shared" si="15"/>
        <v>0</v>
      </c>
      <c r="K7" s="9">
        <f t="shared" si="3"/>
        <v>0</v>
      </c>
      <c r="L7" s="9">
        <f t="shared" si="4"/>
        <v>0</v>
      </c>
      <c r="M7" s="24"/>
      <c r="N7" s="50"/>
      <c r="P7" s="7">
        <v>1376047</v>
      </c>
      <c r="Q7" s="7">
        <f t="shared" si="16"/>
        <v>8046.7708333333248</v>
      </c>
      <c r="R7" s="7">
        <v>96561.249999999898</v>
      </c>
      <c r="S7" s="7">
        <f>IFERROR(VLOOKUP($A7,'Contribution(Total)'!$AH$1:$AL$76,3,FALSE),0)</f>
        <v>6334.3863021999996</v>
      </c>
      <c r="T7" s="8">
        <f t="shared" si="5"/>
        <v>6.7890052497438461E-3</v>
      </c>
      <c r="U7" s="12">
        <f>S7*$H$1</f>
        <v>1278853.8838618561</v>
      </c>
      <c r="V7" s="52">
        <f>U7/12</f>
        <v>106571.156988488</v>
      </c>
      <c r="W7" s="9">
        <f t="shared" si="0"/>
        <v>13.243965709452366</v>
      </c>
      <c r="X7" s="9">
        <f t="shared" si="7"/>
        <v>7.5506084955074201E-2</v>
      </c>
      <c r="Y7" s="9">
        <f t="shared" si="8"/>
        <v>1.270331560065826</v>
      </c>
      <c r="Z7" s="24"/>
      <c r="AA7" s="50"/>
      <c r="AC7" s="7">
        <v>767352</v>
      </c>
      <c r="AD7" s="7">
        <f t="shared" si="9"/>
        <v>17425.872500000001</v>
      </c>
      <c r="AE7" s="7">
        <v>139406.98000000001</v>
      </c>
      <c r="AF7" s="7">
        <f>IFERROR(VLOOKUP($A7,'Contribution(Total)'!$AH$1:$AL$86,4,FALSE),0)</f>
        <v>8460.3300531000004</v>
      </c>
      <c r="AG7" s="8">
        <f t="shared" si="17"/>
        <v>1.1321393324251593E-2</v>
      </c>
      <c r="AH7" s="12">
        <f>AF7*$H$1</f>
        <v>1708062.2227606142</v>
      </c>
      <c r="AI7" s="52">
        <f>AH7/12</f>
        <v>142338.51856338451</v>
      </c>
      <c r="AJ7" s="9">
        <f t="shared" si="11"/>
        <v>8.1682290837020926</v>
      </c>
      <c r="AK7" s="9">
        <f t="shared" si="18"/>
        <v>0.12242555757835935</v>
      </c>
      <c r="AL7" s="9">
        <f t="shared" si="12"/>
        <v>2.0597154473441472</v>
      </c>
      <c r="AN7" s="50"/>
      <c r="AO7" s="273">
        <f>VLOOKUP(B7,'Contribution(Forecasts)'!$B$4:$N$22,13,FALSE)</f>
        <v>0.70744166913588724</v>
      </c>
    </row>
    <row r="8" spans="1:41" x14ac:dyDescent="0.25">
      <c r="A8" s="28" t="s">
        <v>25</v>
      </c>
      <c r="B8" s="6" t="s">
        <v>26</v>
      </c>
      <c r="C8" s="7">
        <v>1183347</v>
      </c>
      <c r="D8" s="7">
        <f t="shared" si="1"/>
        <v>6520.353016</v>
      </c>
      <c r="E8" s="7">
        <v>45642.471111999999</v>
      </c>
      <c r="F8" s="7">
        <f>IFERROR(VLOOKUP($A8,'Contribution(Total)'!$AH$1:$AL$86,2,FALSE),0)</f>
        <v>13576.528159099998</v>
      </c>
      <c r="G8" s="8">
        <f t="shared" si="2"/>
        <v>1.411118692032416E-2</v>
      </c>
      <c r="H8" s="12">
        <f>F8*$H$1</f>
        <v>2740975.2006433117</v>
      </c>
      <c r="I8" s="52">
        <f t="shared" si="14"/>
        <v>228414.60005360932</v>
      </c>
      <c r="J8" s="9">
        <f t="shared" si="15"/>
        <v>35.031017414718654</v>
      </c>
      <c r="K8" s="9">
        <f t="shared" si="3"/>
        <v>2.854613065219851E-2</v>
      </c>
      <c r="L8" s="9">
        <f t="shared" si="4"/>
        <v>0.48026659979558728</v>
      </c>
      <c r="M8" s="24"/>
      <c r="N8" s="50"/>
      <c r="P8" s="7">
        <v>716693</v>
      </c>
      <c r="Q8" s="7">
        <f t="shared" si="16"/>
        <v>2531.1956494166639</v>
      </c>
      <c r="R8" s="7">
        <v>30374.347792999968</v>
      </c>
      <c r="S8" s="7">
        <f>IFERROR(VLOOKUP($A8,'Contribution(Total)'!$AH$1:$AL$76,3,FALSE),0)</f>
        <v>9705.2350303999956</v>
      </c>
      <c r="T8" s="8">
        <f t="shared" si="5"/>
        <v>1.040177981385498E-2</v>
      </c>
      <c r="U8" s="12">
        <f>S8*$H$1</f>
        <v>1959396.9992181407</v>
      </c>
      <c r="V8" s="52">
        <f t="shared" si="6"/>
        <v>163283.08326817839</v>
      </c>
      <c r="W8" s="9">
        <f t="shared" si="0"/>
        <v>64.508282204818272</v>
      </c>
      <c r="X8" s="9">
        <f t="shared" si="7"/>
        <v>1.5501885429609343E-2</v>
      </c>
      <c r="Y8" s="9">
        <f t="shared" si="8"/>
        <v>0.26080724902468871</v>
      </c>
      <c r="Z8" s="24"/>
      <c r="AA8" s="50"/>
      <c r="AC8" s="7">
        <v>0</v>
      </c>
      <c r="AD8" s="7">
        <f t="shared" si="9"/>
        <v>0</v>
      </c>
      <c r="AE8" s="7">
        <v>0</v>
      </c>
      <c r="AF8" s="7">
        <f>IFERROR(VLOOKUP($A8,'Contribution(Total)'!$AH$1:$AL$86,4,FALSE),0)</f>
        <v>0</v>
      </c>
      <c r="AG8" s="8">
        <f t="shared" si="17"/>
        <v>0</v>
      </c>
      <c r="AH8" s="12">
        <f>AF8*$H$1</f>
        <v>0</v>
      </c>
      <c r="AI8" s="52">
        <f t="shared" si="10"/>
        <v>0</v>
      </c>
      <c r="AJ8" s="9">
        <f t="shared" si="11"/>
        <v>0</v>
      </c>
      <c r="AK8" s="9">
        <f t="shared" si="18"/>
        <v>0</v>
      </c>
      <c r="AL8" s="9">
        <f t="shared" si="12"/>
        <v>0</v>
      </c>
      <c r="AN8" s="50"/>
      <c r="AO8" s="273"/>
    </row>
    <row r="9" spans="1:41" x14ac:dyDescent="0.25">
      <c r="A9" s="28" t="s">
        <v>27</v>
      </c>
      <c r="B9" s="6" t="s">
        <v>28</v>
      </c>
      <c r="C9" s="7">
        <v>0</v>
      </c>
      <c r="D9" s="7">
        <f t="shared" si="1"/>
        <v>0</v>
      </c>
      <c r="E9" s="7">
        <v>0</v>
      </c>
      <c r="F9" s="7">
        <f>IFERROR(VLOOKUP($A9,'Contribution(Total)'!$AH$1:$AL$86,2,FALSE),0)</f>
        <v>0</v>
      </c>
      <c r="G9" s="8">
        <f t="shared" si="2"/>
        <v>0</v>
      </c>
      <c r="H9" s="12">
        <f t="shared" si="13"/>
        <v>0</v>
      </c>
      <c r="I9" s="52">
        <f t="shared" si="14"/>
        <v>0</v>
      </c>
      <c r="J9" s="9">
        <f t="shared" si="15"/>
        <v>0</v>
      </c>
      <c r="K9" s="9">
        <f t="shared" si="3"/>
        <v>0</v>
      </c>
      <c r="L9" s="9">
        <f t="shared" si="4"/>
        <v>0</v>
      </c>
      <c r="M9" s="24"/>
      <c r="N9" s="50"/>
      <c r="P9" s="7">
        <v>46500</v>
      </c>
      <c r="Q9" s="7">
        <f t="shared" si="16"/>
        <v>375.13416666666666</v>
      </c>
      <c r="R9" s="7">
        <v>4501.6099999999997</v>
      </c>
      <c r="S9" s="7">
        <f>IFERROR(VLOOKUP($A9,'Contribution(Total)'!$AH$1:$AL$76,3,FALSE),0)</f>
        <v>588.72184349999998</v>
      </c>
      <c r="T9" s="8">
        <f t="shared" si="5"/>
        <v>6.3097441417051426E-4</v>
      </c>
      <c r="U9" s="12">
        <f t="shared" ref="U9:U22" si="19">S9*$H$1</f>
        <v>118857.48360702289</v>
      </c>
      <c r="V9" s="52">
        <f t="shared" si="6"/>
        <v>9904.7903005852404</v>
      </c>
      <c r="W9" s="9">
        <f t="shared" si="0"/>
        <v>26.403327611015367</v>
      </c>
      <c r="X9" s="9">
        <f t="shared" si="7"/>
        <v>3.7874014015672926E-2</v>
      </c>
      <c r="Y9" s="9">
        <f t="shared" si="8"/>
        <v>0.63720103272619044</v>
      </c>
      <c r="Z9" s="24"/>
      <c r="AA9" s="50"/>
      <c r="AC9" s="7">
        <v>560447.00000000012</v>
      </c>
      <c r="AD9" s="7">
        <f t="shared" si="9"/>
        <v>13305.561250000001</v>
      </c>
      <c r="AE9" s="7">
        <v>106444.49</v>
      </c>
      <c r="AF9" s="7">
        <f>IFERROR(VLOOKUP($A9,'Contribution(Total)'!$AH$1:$AL$86,4,FALSE),0)</f>
        <v>8142.7049411000016</v>
      </c>
      <c r="AG9" s="8">
        <f t="shared" si="17"/>
        <v>1.0896355672051035E-2</v>
      </c>
      <c r="AH9" s="12">
        <f t="shared" ref="AH9:AH22" si="20">AF9*$H$1</f>
        <v>1643936.6565708509</v>
      </c>
      <c r="AI9" s="52">
        <f t="shared" si="10"/>
        <v>136994.72138090423</v>
      </c>
      <c r="AJ9" s="9">
        <f t="shared" si="11"/>
        <v>10.296049810067517</v>
      </c>
      <c r="AK9" s="9">
        <f t="shared" si="18"/>
        <v>9.7124627254832827E-2</v>
      </c>
      <c r="AL9" s="9">
        <f t="shared" si="12"/>
        <v>1.6340468365543583</v>
      </c>
      <c r="AN9" s="50"/>
      <c r="AO9" s="273">
        <f>VLOOKUP(B9,'Contribution(Forecasts)'!$B$4:$N$22,13,FALSE)</f>
        <v>1.7494223983310091</v>
      </c>
    </row>
    <row r="10" spans="1:41" x14ac:dyDescent="0.25">
      <c r="A10" s="28" t="s">
        <v>29</v>
      </c>
      <c r="B10" s="6" t="s">
        <v>30</v>
      </c>
      <c r="C10" s="7">
        <v>459307</v>
      </c>
      <c r="D10" s="7">
        <f t="shared" si="1"/>
        <v>13571.44428571428</v>
      </c>
      <c r="E10" s="7">
        <v>95000.109999999957</v>
      </c>
      <c r="F10" s="7">
        <f>IFERROR(VLOOKUP($A10,'Contribution(Total)'!$AH$1:$AL$86,2,FALSE),0)</f>
        <v>4797.7753297000008</v>
      </c>
      <c r="G10" s="8">
        <f t="shared" si="2"/>
        <v>4.9867170520865069E-3</v>
      </c>
      <c r="H10" s="12">
        <f t="shared" si="13"/>
        <v>968626.37066395301</v>
      </c>
      <c r="I10" s="52">
        <f t="shared" si="14"/>
        <v>80718.864221996089</v>
      </c>
      <c r="J10" s="9">
        <f t="shared" si="15"/>
        <v>5.9476988979694116</v>
      </c>
      <c r="K10" s="9">
        <f t="shared" si="3"/>
        <v>0.16813225032985571</v>
      </c>
      <c r="L10" s="9">
        <f t="shared" si="4"/>
        <v>2.8286952500051492</v>
      </c>
      <c r="M10" s="24"/>
      <c r="N10" s="50"/>
      <c r="P10" s="7">
        <v>499154</v>
      </c>
      <c r="Q10" s="7">
        <f t="shared" si="16"/>
        <v>6563.1966666666658</v>
      </c>
      <c r="R10" s="7">
        <v>78758.359999999986</v>
      </c>
      <c r="S10" s="7">
        <f>IFERROR(VLOOKUP($A10,'Contribution(Total)'!$AH$1:$AL$76,3,FALSE),0)</f>
        <v>5310.7930741000027</v>
      </c>
      <c r="T10" s="8">
        <f t="shared" si="5"/>
        <v>5.6919487287735984E-3</v>
      </c>
      <c r="U10" s="12">
        <f t="shared" si="19"/>
        <v>1072199.8983296291</v>
      </c>
      <c r="V10" s="52">
        <f t="shared" si="6"/>
        <v>89349.991527469087</v>
      </c>
      <c r="W10" s="9">
        <f t="shared" si="0"/>
        <v>13.613791581358845</v>
      </c>
      <c r="X10" s="9">
        <f t="shared" si="7"/>
        <v>7.3454922093069544E-2</v>
      </c>
      <c r="Y10" s="9">
        <f t="shared" si="8"/>
        <v>1.2358223291874166</v>
      </c>
      <c r="Z10" s="24"/>
      <c r="AA10" s="50"/>
      <c r="AC10" s="7">
        <v>383525</v>
      </c>
      <c r="AD10" s="7">
        <f t="shared" si="9"/>
        <v>7933.4225000000015</v>
      </c>
      <c r="AE10" s="7">
        <v>63467.380000000012</v>
      </c>
      <c r="AF10" s="7">
        <f>IFERROR(VLOOKUP($A10,'Contribution(Total)'!$AH$1:$AL$86,4,FALSE),0)</f>
        <v>4078.5039173</v>
      </c>
      <c r="AG10" s="8">
        <f t="shared" si="17"/>
        <v>5.457747715803968E-3</v>
      </c>
      <c r="AH10" s="12">
        <f t="shared" si="20"/>
        <v>823412.13910073543</v>
      </c>
      <c r="AI10" s="52">
        <f t="shared" si="10"/>
        <v>68617.678258394619</v>
      </c>
      <c r="AJ10" s="9">
        <f t="shared" si="11"/>
        <v>8.6491899628936455</v>
      </c>
      <c r="AK10" s="9">
        <f t="shared" si="18"/>
        <v>0.11561776354666203</v>
      </c>
      <c r="AL10" s="9">
        <f t="shared" si="12"/>
        <v>1.9451795709569861</v>
      </c>
      <c r="AN10" s="50"/>
      <c r="AO10" s="273">
        <f>VLOOKUP(B10,'Contribution(Forecasts)'!$B$4:$N$22,13,FALSE)</f>
        <v>0.54313718297146807</v>
      </c>
    </row>
    <row r="11" spans="1:41" x14ac:dyDescent="0.25">
      <c r="A11" s="28" t="s">
        <v>31</v>
      </c>
      <c r="B11" s="6" t="s">
        <v>32</v>
      </c>
      <c r="C11" s="7"/>
      <c r="D11" s="7">
        <f t="shared" si="1"/>
        <v>0</v>
      </c>
      <c r="E11" s="7"/>
      <c r="F11" s="7">
        <f>IFERROR(VLOOKUP($A11,'Contribution(Total)'!$AH$1:$AL$86,2,FALSE),0)</f>
        <v>0</v>
      </c>
      <c r="G11" s="8">
        <f t="shared" si="2"/>
        <v>0</v>
      </c>
      <c r="H11" s="12">
        <f t="shared" si="13"/>
        <v>0</v>
      </c>
      <c r="I11" s="52">
        <f t="shared" si="14"/>
        <v>0</v>
      </c>
      <c r="J11" s="9">
        <f t="shared" si="15"/>
        <v>0</v>
      </c>
      <c r="K11" s="9">
        <f t="shared" si="3"/>
        <v>0</v>
      </c>
      <c r="L11" s="9">
        <f t="shared" si="4"/>
        <v>0</v>
      </c>
      <c r="M11" s="24"/>
      <c r="N11" s="50"/>
      <c r="P11" s="7">
        <v>48310460</v>
      </c>
      <c r="Q11" s="7">
        <f t="shared" si="16"/>
        <v>3062.3675000000007</v>
      </c>
      <c r="R11" s="7">
        <v>36748.410000000011</v>
      </c>
      <c r="S11" s="7">
        <f>IFERROR(VLOOKUP($A11,'Contribution(Total)'!$AH$1:$AL$76,3,FALSE),0)</f>
        <v>3678.8420126000005</v>
      </c>
      <c r="T11" s="8">
        <f t="shared" si="5"/>
        <v>3.9428725286055422E-3</v>
      </c>
      <c r="U11" s="12">
        <f t="shared" si="19"/>
        <v>742724.10482664837</v>
      </c>
      <c r="V11" s="52">
        <f t="shared" si="6"/>
        <v>61893.675402220695</v>
      </c>
      <c r="W11" s="9">
        <f t="shared" si="0"/>
        <v>20.211054160619415</v>
      </c>
      <c r="X11" s="9">
        <f t="shared" si="7"/>
        <v>4.9477874437072536E-2</v>
      </c>
      <c r="Y11" s="9">
        <f t="shared" si="8"/>
        <v>0.83242702173983552</v>
      </c>
      <c r="Z11" s="24"/>
      <c r="AA11" s="50"/>
      <c r="AC11" s="7">
        <v>2414872</v>
      </c>
      <c r="AD11" s="7">
        <f t="shared" si="9"/>
        <v>659.73749999999995</v>
      </c>
      <c r="AE11" s="7">
        <v>5277.9</v>
      </c>
      <c r="AF11" s="7">
        <f>IFERROR(VLOOKUP($A11,'Contribution(Total)'!$AH$1:$AL$86,4,FALSE),0)</f>
        <v>183.89252729999993</v>
      </c>
      <c r="AG11" s="8">
        <f t="shared" si="17"/>
        <v>2.4608019047568061E-4</v>
      </c>
      <c r="AH11" s="12">
        <f t="shared" si="20"/>
        <v>37126.196845478102</v>
      </c>
      <c r="AI11" s="52">
        <f t="shared" si="10"/>
        <v>3093.8497371231751</v>
      </c>
      <c r="AJ11" s="9">
        <f t="shared" si="11"/>
        <v>4.6895162653679305</v>
      </c>
      <c r="AK11" s="9">
        <f t="shared" si="18"/>
        <v>0.21324161030957461</v>
      </c>
      <c r="AL11" s="9">
        <f t="shared" si="12"/>
        <v>3.5876253901481956</v>
      </c>
      <c r="AN11" s="50"/>
      <c r="AO11" s="273">
        <f>VLOOKUP(B11,'Contribution(Forecasts)'!$B$4:$N$22,13,FALSE)</f>
        <v>0.60568012657069348</v>
      </c>
    </row>
    <row r="12" spans="1:41" x14ac:dyDescent="0.25">
      <c r="A12" s="28" t="s">
        <v>33</v>
      </c>
      <c r="B12" s="6" t="s">
        <v>34</v>
      </c>
      <c r="C12" s="7"/>
      <c r="D12" s="7">
        <f t="shared" si="1"/>
        <v>0</v>
      </c>
      <c r="E12" s="7"/>
      <c r="F12" s="7">
        <f>IFERROR(VLOOKUP($A12,'Contribution(Total)'!$AH$1:$AL$86,2,FALSE),0)</f>
        <v>0</v>
      </c>
      <c r="G12" s="8">
        <f t="shared" si="2"/>
        <v>0</v>
      </c>
      <c r="H12" s="12">
        <f t="shared" si="13"/>
        <v>0</v>
      </c>
      <c r="I12" s="52">
        <f t="shared" si="14"/>
        <v>0</v>
      </c>
      <c r="J12" s="9">
        <f t="shared" si="15"/>
        <v>0</v>
      </c>
      <c r="K12" s="9">
        <f t="shared" si="3"/>
        <v>0</v>
      </c>
      <c r="L12" s="9">
        <f t="shared" si="4"/>
        <v>0</v>
      </c>
      <c r="M12" s="24"/>
      <c r="N12" s="50"/>
      <c r="P12" s="7"/>
      <c r="Q12" s="7">
        <f t="shared" si="16"/>
        <v>0</v>
      </c>
      <c r="R12" s="7"/>
      <c r="S12" s="7">
        <f>IFERROR(VLOOKUP($A12,'Contribution(Total)'!$AH$1:$AL$76,3,FALSE),0)</f>
        <v>0</v>
      </c>
      <c r="T12" s="8">
        <f t="shared" si="5"/>
        <v>0</v>
      </c>
      <c r="U12" s="12">
        <f t="shared" si="19"/>
        <v>0</v>
      </c>
      <c r="V12" s="52">
        <f t="shared" si="6"/>
        <v>0</v>
      </c>
      <c r="W12" s="9">
        <f t="shared" si="0"/>
        <v>0</v>
      </c>
      <c r="X12" s="9">
        <f t="shared" si="7"/>
        <v>0</v>
      </c>
      <c r="Y12" s="9">
        <f t="shared" si="8"/>
        <v>0</v>
      </c>
      <c r="Z12" s="24"/>
      <c r="AA12" s="50"/>
      <c r="AC12" s="7">
        <v>10717371</v>
      </c>
      <c r="AD12" s="7">
        <f t="shared" si="9"/>
        <v>2866.2962499999999</v>
      </c>
      <c r="AE12" s="7">
        <v>22930.37</v>
      </c>
      <c r="AF12" s="7">
        <f>IFERROR(VLOOKUP($A12,'Contribution(Total)'!$AH$1:$AL$86,4,FALSE),0)</f>
        <v>336.5683633999999</v>
      </c>
      <c r="AG12" s="8">
        <f t="shared" si="17"/>
        <v>4.5038701783919687E-4</v>
      </c>
      <c r="AH12" s="12">
        <f t="shared" si="20"/>
        <v>67950.033071021957</v>
      </c>
      <c r="AI12" s="52">
        <f t="shared" si="10"/>
        <v>5662.5027559184964</v>
      </c>
      <c r="AJ12" s="9">
        <f t="shared" si="11"/>
        <v>1.975546929567555</v>
      </c>
      <c r="AK12" s="9">
        <f t="shared" si="18"/>
        <v>0.50618893686261301</v>
      </c>
      <c r="AL12" s="9">
        <f t="shared" si="12"/>
        <v>8.5162378930829732</v>
      </c>
      <c r="AN12" s="50"/>
      <c r="AO12" s="273">
        <f>VLOOKUP(B12,'Contribution(Forecasts)'!$B$4:$N$22,13,FALSE)</f>
        <v>0</v>
      </c>
    </row>
    <row r="13" spans="1:41" x14ac:dyDescent="0.25">
      <c r="A13" s="15" t="s">
        <v>35</v>
      </c>
      <c r="B13" s="16" t="s">
        <v>90</v>
      </c>
      <c r="C13" s="7">
        <v>0</v>
      </c>
      <c r="D13" s="7">
        <f t="shared" si="1"/>
        <v>0</v>
      </c>
      <c r="E13" s="7">
        <v>0</v>
      </c>
      <c r="F13" s="7">
        <f>IFERROR(VLOOKUP($A13,'Contribution(Total)'!$AH$1:$AL$86,2,FALSE),0)</f>
        <v>0</v>
      </c>
      <c r="G13" s="8">
        <f t="shared" si="2"/>
        <v>0</v>
      </c>
      <c r="H13" s="12">
        <f t="shared" si="13"/>
        <v>0</v>
      </c>
      <c r="I13" s="52">
        <f t="shared" si="14"/>
        <v>0</v>
      </c>
      <c r="J13" s="9">
        <f t="shared" si="15"/>
        <v>0</v>
      </c>
      <c r="K13" s="9">
        <f t="shared" si="3"/>
        <v>0</v>
      </c>
      <c r="L13" s="9">
        <f t="shared" si="4"/>
        <v>0</v>
      </c>
      <c r="M13" s="24"/>
      <c r="N13" s="50"/>
      <c r="P13" s="7">
        <v>268526475</v>
      </c>
      <c r="Q13" s="7">
        <f t="shared" si="16"/>
        <v>29707.783333333322</v>
      </c>
      <c r="R13" s="7">
        <v>356493.39999999985</v>
      </c>
      <c r="S13" s="7">
        <f>IFERROR(VLOOKUP($A13,'Contribution(Total)'!$AH$1:$AL$76,3,FALSE),0)</f>
        <v>27259.468693900017</v>
      </c>
      <c r="T13" s="8">
        <f t="shared" si="5"/>
        <v>2.9215880945536954E-2</v>
      </c>
      <c r="U13" s="12">
        <f t="shared" si="19"/>
        <v>5503434.0736524332</v>
      </c>
      <c r="V13" s="52">
        <f t="shared" si="6"/>
        <v>458619.50613770279</v>
      </c>
      <c r="W13" s="9">
        <f t="shared" si="0"/>
        <v>15.43768853407226</v>
      </c>
      <c r="X13" s="9">
        <f t="shared" si="7"/>
        <v>6.477653683664604E-2</v>
      </c>
      <c r="Y13" s="9">
        <f t="shared" si="8"/>
        <v>1.0898152002493422</v>
      </c>
      <c r="Z13" s="24"/>
      <c r="AA13" s="50"/>
      <c r="AC13" s="7">
        <v>0</v>
      </c>
      <c r="AD13" s="7">
        <f t="shared" si="9"/>
        <v>0</v>
      </c>
      <c r="AE13" s="53">
        <v>0</v>
      </c>
      <c r="AF13" s="7">
        <f>IFERROR(VLOOKUP($A13,'Contribution(Total)'!$AH$1:$AL$86,4,FALSE),0)</f>
        <v>0</v>
      </c>
      <c r="AG13" s="8">
        <f t="shared" si="17"/>
        <v>0</v>
      </c>
      <c r="AH13" s="12">
        <f t="shared" si="20"/>
        <v>0</v>
      </c>
      <c r="AI13" s="52">
        <f t="shared" si="10"/>
        <v>0</v>
      </c>
      <c r="AJ13" s="9">
        <f t="shared" si="11"/>
        <v>0</v>
      </c>
      <c r="AK13" s="9">
        <f t="shared" si="18"/>
        <v>0</v>
      </c>
      <c r="AL13" s="9">
        <f t="shared" si="12"/>
        <v>0</v>
      </c>
      <c r="AN13" s="50"/>
      <c r="AO13" s="273"/>
    </row>
    <row r="14" spans="1:41" x14ac:dyDescent="0.25">
      <c r="A14" s="17" t="s">
        <v>282</v>
      </c>
      <c r="B14" s="17" t="s">
        <v>91</v>
      </c>
      <c r="C14" s="7">
        <v>0</v>
      </c>
      <c r="D14" s="7">
        <f t="shared" si="1"/>
        <v>0</v>
      </c>
      <c r="E14" s="7">
        <v>0</v>
      </c>
      <c r="F14" s="7">
        <f>IFERROR(VLOOKUP($A14,'Contribution(Total)'!$AH$1:$AL$86,2,FALSE),0)</f>
        <v>0</v>
      </c>
      <c r="G14" s="8">
        <f t="shared" si="2"/>
        <v>0</v>
      </c>
      <c r="H14" s="12">
        <f t="shared" si="13"/>
        <v>0</v>
      </c>
      <c r="I14" s="52">
        <f t="shared" si="14"/>
        <v>0</v>
      </c>
      <c r="J14" s="9">
        <f t="shared" si="15"/>
        <v>0</v>
      </c>
      <c r="K14" s="9">
        <f t="shared" si="3"/>
        <v>0</v>
      </c>
      <c r="L14" s="9">
        <f t="shared" si="4"/>
        <v>0</v>
      </c>
      <c r="M14" s="24"/>
      <c r="N14" s="50"/>
      <c r="P14" s="7">
        <v>0</v>
      </c>
      <c r="Q14" s="7">
        <f t="shared" si="16"/>
        <v>0</v>
      </c>
      <c r="R14" s="7">
        <v>0</v>
      </c>
      <c r="S14" s="7">
        <f>IFERROR(VLOOKUP($A14,'Contribution(Total)'!$AH$1:$AL$76,3,FALSE),0)</f>
        <v>0</v>
      </c>
      <c r="T14" s="8">
        <f t="shared" si="5"/>
        <v>0</v>
      </c>
      <c r="U14" s="12">
        <f t="shared" si="19"/>
        <v>0</v>
      </c>
      <c r="V14" s="52">
        <f t="shared" si="6"/>
        <v>0</v>
      </c>
      <c r="W14" s="9">
        <f t="shared" si="0"/>
        <v>0</v>
      </c>
      <c r="X14" s="9">
        <f t="shared" si="7"/>
        <v>0</v>
      </c>
      <c r="Y14" s="9">
        <f t="shared" si="8"/>
        <v>0</v>
      </c>
      <c r="Z14" s="24"/>
      <c r="AA14" s="50"/>
      <c r="AC14" s="7">
        <v>135546534.99999991</v>
      </c>
      <c r="AD14" s="7">
        <f t="shared" si="9"/>
        <v>119672.22000000012</v>
      </c>
      <c r="AE14" s="7">
        <v>957377.76000000094</v>
      </c>
      <c r="AF14" s="7">
        <f>IFERROR(VLOOKUP($A14,'Contribution(Total)'!$AH$1:$AL$86,4,FALSE),0)</f>
        <v>41957.776501700006</v>
      </c>
      <c r="AG14" s="8">
        <f t="shared" si="17"/>
        <v>5.6146803706875678E-2</v>
      </c>
      <c r="AH14" s="12">
        <f t="shared" si="20"/>
        <v>8470886.1881017312</v>
      </c>
      <c r="AI14" s="52">
        <f t="shared" si="10"/>
        <v>705907.1823418109</v>
      </c>
      <c r="AJ14" s="9">
        <f t="shared" si="11"/>
        <v>5.8986720756229829</v>
      </c>
      <c r="AK14" s="9">
        <f>IFERROR(AD14/AI14,0)</f>
        <v>0.16952968179611611</v>
      </c>
      <c r="AL14" s="9">
        <f t="shared" si="12"/>
        <v>2.8522059550784666</v>
      </c>
      <c r="AN14" s="50"/>
      <c r="AO14" s="273">
        <f>VLOOKUP(B14,'Contribution(Forecasts)'!$B$4:$N$22,13,FALSE)</f>
        <v>0</v>
      </c>
    </row>
    <row r="15" spans="1:41" x14ac:dyDescent="0.25">
      <c r="A15" s="28" t="s">
        <v>37</v>
      </c>
      <c r="B15" s="6" t="s">
        <v>89</v>
      </c>
      <c r="C15" s="7"/>
      <c r="D15" s="7">
        <f t="shared" si="1"/>
        <v>15985.285714285714</v>
      </c>
      <c r="E15" s="7">
        <v>111897</v>
      </c>
      <c r="F15" s="7">
        <f>IFERROR(VLOOKUP($A15,'Contribution(Total)'!$AH$1:$AL$86,2,FALSE),0)</f>
        <v>4281.0204184999975</v>
      </c>
      <c r="G15" s="8">
        <f t="shared" si="2"/>
        <v>4.4496117584145673E-3</v>
      </c>
      <c r="H15" s="12">
        <f t="shared" si="13"/>
        <v>864298.34365945985</v>
      </c>
      <c r="I15" s="52">
        <f t="shared" si="14"/>
        <v>72024.861971621649</v>
      </c>
      <c r="J15" s="9">
        <f t="shared" si="15"/>
        <v>4.5056975057539663</v>
      </c>
      <c r="K15" s="9">
        <f t="shared" si="3"/>
        <v>0.22194121969416672</v>
      </c>
      <c r="L15" s="9">
        <f t="shared" si="4"/>
        <v>3.7339895986496385</v>
      </c>
      <c r="M15" s="24"/>
      <c r="N15" s="50"/>
      <c r="P15" s="7"/>
      <c r="Q15" s="7">
        <f t="shared" si="16"/>
        <v>4835.6541666666662</v>
      </c>
      <c r="R15" s="7">
        <v>58027.85</v>
      </c>
      <c r="S15" s="7">
        <f>IFERROR(VLOOKUP($A15,'Contribution(Total)'!$AH$1:$AL$76,3,FALSE),0)</f>
        <v>8716.4289402000122</v>
      </c>
      <c r="T15" s="8">
        <f t="shared" si="5"/>
        <v>9.3420071039059718E-3</v>
      </c>
      <c r="U15" s="12">
        <f t="shared" si="19"/>
        <v>1759766.2144017303</v>
      </c>
      <c r="V15" s="52">
        <f t="shared" si="6"/>
        <v>146647.18453347753</v>
      </c>
      <c r="W15" s="9">
        <f t="shared" si="0"/>
        <v>30.326234978578913</v>
      </c>
      <c r="X15" s="9">
        <f t="shared" si="7"/>
        <v>3.2974749444049184E-2</v>
      </c>
      <c r="Y15" s="9">
        <f t="shared" si="8"/>
        <v>0.55477469039697169</v>
      </c>
      <c r="Z15" s="24"/>
      <c r="AA15" s="50"/>
      <c r="AC15" s="7">
        <v>565624.67741935619</v>
      </c>
      <c r="AD15" s="7">
        <f t="shared" si="9"/>
        <v>508.62500000000108</v>
      </c>
      <c r="AE15" s="7">
        <v>4069.0000000000086</v>
      </c>
      <c r="AF15" s="7">
        <f>IFERROR(VLOOKUP($A15,'Contribution(Total)'!$AH$1:$AL$86,4,FALSE),0)</f>
        <v>524.79802219999988</v>
      </c>
      <c r="AG15" s="8">
        <f t="shared" si="17"/>
        <v>7.0227104472578793E-4</v>
      </c>
      <c r="AH15" s="12">
        <f t="shared" si="20"/>
        <v>105951.85656744623</v>
      </c>
      <c r="AI15" s="52">
        <f t="shared" si="10"/>
        <v>8829.3213806205185</v>
      </c>
      <c r="AJ15" s="9">
        <f>IFERROR(AI15/AD15,0)</f>
        <v>17.3591966195537</v>
      </c>
      <c r="AK15" s="9">
        <f t="shared" si="18"/>
        <v>5.7606352524032289E-2</v>
      </c>
      <c r="AL15" s="9">
        <f>IFERROR(AD15/AF15,0)</f>
        <v>0.96918238728835138</v>
      </c>
      <c r="AN15" s="50"/>
      <c r="AO15" s="273">
        <f>VLOOKUP(B15,'Contribution(Forecasts)'!$B$4:$N$22,13,FALSE)</f>
        <v>3.3914981697116566</v>
      </c>
    </row>
    <row r="16" spans="1:41" x14ac:dyDescent="0.25">
      <c r="A16" s="28" t="s">
        <v>38</v>
      </c>
      <c r="B16" s="6" t="s">
        <v>39</v>
      </c>
      <c r="C16" s="7">
        <v>0</v>
      </c>
      <c r="D16" s="7">
        <f t="shared" si="1"/>
        <v>0</v>
      </c>
      <c r="E16" s="7">
        <v>0</v>
      </c>
      <c r="F16" s="7">
        <f>IFERROR(VLOOKUP($A16,'Contribution(Total)'!$AH$1:$AL$86,2,FALSE),0)</f>
        <v>0</v>
      </c>
      <c r="G16" s="8">
        <f t="shared" si="2"/>
        <v>0</v>
      </c>
      <c r="H16" s="12">
        <f t="shared" si="13"/>
        <v>0</v>
      </c>
      <c r="I16" s="52">
        <f t="shared" si="14"/>
        <v>0</v>
      </c>
      <c r="J16" s="9">
        <f t="shared" si="15"/>
        <v>0</v>
      </c>
      <c r="K16" s="9">
        <f t="shared" si="3"/>
        <v>0</v>
      </c>
      <c r="L16" s="9">
        <f t="shared" si="4"/>
        <v>0</v>
      </c>
      <c r="M16" s="24"/>
      <c r="N16" s="50"/>
      <c r="P16" s="7">
        <v>14364892</v>
      </c>
      <c r="Q16" s="7">
        <f t="shared" si="16"/>
        <v>1242.7433333333336</v>
      </c>
      <c r="R16" s="7">
        <v>14912.920000000002</v>
      </c>
      <c r="S16" s="7">
        <f>IFERROR(VLOOKUP($A16,'Contribution(Total)'!$AH$1:$AL$76,3,FALSE),0)</f>
        <v>2842.1660801000007</v>
      </c>
      <c r="T16" s="8">
        <f t="shared" si="5"/>
        <v>3.0461483587985896E-3</v>
      </c>
      <c r="U16" s="12">
        <f t="shared" si="19"/>
        <v>573806.98882446403</v>
      </c>
      <c r="V16" s="52">
        <f t="shared" si="6"/>
        <v>47817.249068705336</v>
      </c>
      <c r="W16" s="9">
        <f t="shared" si="0"/>
        <v>38.47717206452284</v>
      </c>
      <c r="X16" s="9">
        <f t="shared" si="7"/>
        <v>2.5989435978379279E-2</v>
      </c>
      <c r="Y16" s="9">
        <f t="shared" si="8"/>
        <v>0.43725218664547849</v>
      </c>
      <c r="Z16" s="24"/>
      <c r="AA16" s="50"/>
      <c r="AC16" s="7">
        <v>0</v>
      </c>
      <c r="AD16" s="7">
        <f t="shared" si="9"/>
        <v>0</v>
      </c>
      <c r="AE16" s="7">
        <v>0</v>
      </c>
      <c r="AF16" s="7">
        <f>IFERROR(VLOOKUP($A16,'Contribution(Total)'!$AH$1:$AL$86,4,FALSE),0)</f>
        <v>0</v>
      </c>
      <c r="AG16" s="8">
        <f t="shared" si="17"/>
        <v>0</v>
      </c>
      <c r="AH16" s="12">
        <f t="shared" si="20"/>
        <v>0</v>
      </c>
      <c r="AI16" s="52">
        <f t="shared" si="10"/>
        <v>0</v>
      </c>
      <c r="AJ16" s="9">
        <f t="shared" si="11"/>
        <v>0</v>
      </c>
      <c r="AK16" s="9">
        <f t="shared" si="18"/>
        <v>0</v>
      </c>
      <c r="AL16" s="9">
        <f t="shared" si="12"/>
        <v>0</v>
      </c>
      <c r="AN16" s="50"/>
      <c r="AO16" s="273"/>
    </row>
    <row r="17" spans="1:41" x14ac:dyDescent="0.25">
      <c r="A17" s="28" t="s">
        <v>40</v>
      </c>
      <c r="B17" s="6" t="s">
        <v>98</v>
      </c>
      <c r="C17" s="7"/>
      <c r="D17" s="7">
        <f t="shared" si="1"/>
        <v>0</v>
      </c>
      <c r="E17" s="7">
        <v>0</v>
      </c>
      <c r="F17" s="7">
        <f>IFERROR(VLOOKUP($A17,'Contribution(Total)'!$AH$1:$AL$86,2,FALSE),0)</f>
        <v>0</v>
      </c>
      <c r="G17" s="8">
        <f t="shared" si="2"/>
        <v>0</v>
      </c>
      <c r="H17" s="12">
        <f t="shared" si="13"/>
        <v>0</v>
      </c>
      <c r="I17" s="52">
        <f t="shared" si="14"/>
        <v>0</v>
      </c>
      <c r="J17" s="9">
        <f t="shared" si="15"/>
        <v>0</v>
      </c>
      <c r="K17" s="9">
        <f t="shared" si="3"/>
        <v>0</v>
      </c>
      <c r="L17" s="9">
        <f t="shared" si="4"/>
        <v>0</v>
      </c>
      <c r="M17" s="24"/>
      <c r="N17" s="50"/>
      <c r="P17" s="7"/>
      <c r="Q17" s="7">
        <f t="shared" si="16"/>
        <v>1182.25</v>
      </c>
      <c r="R17" s="7">
        <v>14187</v>
      </c>
      <c r="S17" s="7">
        <f>IFERROR(VLOOKUP($A17,'Contribution(Total)'!$AH$1:$AL$76,3,FALSE),0)</f>
        <v>663.10330450000004</v>
      </c>
      <c r="T17" s="8">
        <f t="shared" si="5"/>
        <v>7.1069423312712481E-4</v>
      </c>
      <c r="U17" s="12">
        <f t="shared" si="19"/>
        <v>133874.41117491247</v>
      </c>
      <c r="V17" s="52">
        <f t="shared" si="6"/>
        <v>11156.200931242705</v>
      </c>
      <c r="W17" s="9">
        <f t="shared" si="0"/>
        <v>9.4364144057878665</v>
      </c>
      <c r="X17" s="9">
        <f t="shared" si="7"/>
        <v>0.10597245489628408</v>
      </c>
      <c r="Y17" s="9">
        <f t="shared" si="8"/>
        <v>1.7829047027468099</v>
      </c>
      <c r="Z17" s="24"/>
      <c r="AA17" s="50"/>
      <c r="AC17" s="7"/>
      <c r="AD17" s="7">
        <f t="shared" si="9"/>
        <v>5335.9637500000008</v>
      </c>
      <c r="AE17" s="7">
        <v>42687.710000000006</v>
      </c>
      <c r="AF17" s="7">
        <f>IFERROR(VLOOKUP($A17,'Contribution(Total)'!$AH$1:$AL$86,4,FALSE),0)</f>
        <v>1995.2323643000007</v>
      </c>
      <c r="AG17" s="8">
        <f t="shared" si="17"/>
        <v>2.6699679832514157E-3</v>
      </c>
      <c r="AH17" s="12">
        <f t="shared" si="20"/>
        <v>402818.92144874844</v>
      </c>
      <c r="AI17" s="52">
        <f t="shared" si="10"/>
        <v>33568.243454062373</v>
      </c>
      <c r="AJ17" s="9">
        <f t="shared" si="11"/>
        <v>6.2909429349219934</v>
      </c>
      <c r="AK17" s="9">
        <f t="shared" si="18"/>
        <v>0.15895868240178207</v>
      </c>
      <c r="AL17" s="9">
        <f t="shared" si="12"/>
        <v>2.674357055085185</v>
      </c>
      <c r="AN17" s="50"/>
      <c r="AO17" s="273"/>
    </row>
    <row r="18" spans="1:41" x14ac:dyDescent="0.25">
      <c r="A18" t="s">
        <v>84</v>
      </c>
      <c r="B18" s="6" t="s">
        <v>93</v>
      </c>
      <c r="C18" s="7">
        <v>163023977</v>
      </c>
      <c r="D18" s="7">
        <f t="shared" si="1"/>
        <v>139921.71684286493</v>
      </c>
      <c r="E18" s="7">
        <v>979452.01790005446</v>
      </c>
      <c r="F18" s="7">
        <f>IFERROR(VLOOKUP($A18,'Contribution(Total)'!$AH$1:$AL$86,2,FALSE),0)</f>
        <v>66626.021639999977</v>
      </c>
      <c r="G18" s="8">
        <f t="shared" si="2"/>
        <v>6.9249828387784748E-2</v>
      </c>
      <c r="H18" s="12">
        <f t="shared" si="13"/>
        <v>13451176.24275385</v>
      </c>
      <c r="I18" s="52">
        <f t="shared" si="14"/>
        <v>1120931.3535628209</v>
      </c>
      <c r="J18" s="9">
        <f t="shared" si="15"/>
        <v>8.0111320733839388</v>
      </c>
      <c r="K18" s="9">
        <f t="shared" si="3"/>
        <v>0.12482630305426926</v>
      </c>
      <c r="L18" s="9">
        <f t="shared" si="4"/>
        <v>2.1001061356912949</v>
      </c>
      <c r="M18" s="24"/>
      <c r="N18" s="50"/>
      <c r="P18" s="7">
        <v>161480037</v>
      </c>
      <c r="Q18" s="7">
        <f t="shared" si="16"/>
        <v>55702.804786823857</v>
      </c>
      <c r="R18" s="7">
        <v>668433.65744188626</v>
      </c>
      <c r="S18" s="7">
        <f>IFERROR(VLOOKUP($A18,'Contribution(Total)'!$AH$1:$AL$76,3,FALSE),0)</f>
        <v>69429.171820200048</v>
      </c>
      <c r="T18" s="8">
        <f t="shared" si="5"/>
        <v>7.4412103949043823E-2</v>
      </c>
      <c r="U18" s="12">
        <f t="shared" si="19"/>
        <v>14017106.28300919</v>
      </c>
      <c r="V18" s="52">
        <f t="shared" si="6"/>
        <v>1168092.1902507658</v>
      </c>
      <c r="W18" s="9">
        <f t="shared" si="0"/>
        <v>20.970078521558946</v>
      </c>
      <c r="X18" s="9">
        <f t="shared" si="7"/>
        <v>4.768699358812218E-2</v>
      </c>
      <c r="Y18" s="9">
        <f t="shared" si="8"/>
        <v>0.80229683469474167</v>
      </c>
      <c r="Z18" s="24"/>
      <c r="AA18" s="50"/>
      <c r="AC18" s="7">
        <v>63984539.000000015</v>
      </c>
      <c r="AD18" s="7">
        <f t="shared" si="9"/>
        <v>57025.069707179064</v>
      </c>
      <c r="AE18" s="7">
        <v>456200.55765743251</v>
      </c>
      <c r="AF18" s="7">
        <f>IFERROR(VLOOKUP($A18,'Contribution(Total)'!$AH$1:$AL$86,4,FALSE),0)</f>
        <v>26241.899079300001</v>
      </c>
      <c r="AG18" s="8">
        <f t="shared" si="17"/>
        <v>3.5116225866768727E-2</v>
      </c>
      <c r="AH18" s="12">
        <f>AF18*$H$1</f>
        <v>5297996.1998557122</v>
      </c>
      <c r="AI18" s="52">
        <f t="shared" si="10"/>
        <v>441499.68332130933</v>
      </c>
      <c r="AJ18" s="9">
        <f>IFERROR(AI18/AD18,0)</f>
        <v>7.7422033079203336</v>
      </c>
      <c r="AK18" s="9">
        <f t="shared" si="18"/>
        <v>0.12916219843736115</v>
      </c>
      <c r="AL18" s="9">
        <f t="shared" si="12"/>
        <v>2.1730542265579125</v>
      </c>
      <c r="AN18" s="50"/>
      <c r="AO18" s="273">
        <f>VLOOKUP(B18,'Contribution(Forecasts)'!$B$4:$N$22,13,FALSE)</f>
        <v>0.21333469885125569</v>
      </c>
    </row>
    <row r="19" spans="1:41" x14ac:dyDescent="0.25">
      <c r="A19" t="s">
        <v>85</v>
      </c>
      <c r="B19" s="6" t="s">
        <v>94</v>
      </c>
      <c r="C19" s="7">
        <v>0</v>
      </c>
      <c r="D19" s="7">
        <f t="shared" si="1"/>
        <v>0</v>
      </c>
      <c r="E19" s="7">
        <v>0</v>
      </c>
      <c r="F19" s="7">
        <f>IFERROR(VLOOKUP($A19,'Contribution(Total)'!$AH$1:$AL$86,2,FALSE),0)</f>
        <v>0</v>
      </c>
      <c r="G19" s="8">
        <f t="shared" si="2"/>
        <v>0</v>
      </c>
      <c r="H19" s="12">
        <f t="shared" si="13"/>
        <v>0</v>
      </c>
      <c r="I19" s="52">
        <f t="shared" si="14"/>
        <v>0</v>
      </c>
      <c r="J19" s="9">
        <f t="shared" si="15"/>
        <v>0</v>
      </c>
      <c r="K19" s="9">
        <f t="shared" si="3"/>
        <v>0</v>
      </c>
      <c r="L19" s="9">
        <f t="shared" si="4"/>
        <v>0</v>
      </c>
      <c r="M19" s="24"/>
      <c r="N19" s="50"/>
      <c r="P19" s="7">
        <v>7567921</v>
      </c>
      <c r="Q19" s="7">
        <f t="shared" si="16"/>
        <v>1962.4999999999993</v>
      </c>
      <c r="R19" s="7">
        <v>23549.999999999993</v>
      </c>
      <c r="S19" s="7">
        <f>IFERROR(VLOOKUP($A19,'Contribution(Total)'!$AH$1:$AL$76,3,FALSE),0)</f>
        <v>1371.9128991000007</v>
      </c>
      <c r="T19" s="8">
        <f t="shared" si="5"/>
        <v>1.4703750971023634E-3</v>
      </c>
      <c r="U19" s="12">
        <f t="shared" si="19"/>
        <v>276976.49869015196</v>
      </c>
      <c r="V19" s="52">
        <f t="shared" si="6"/>
        <v>23081.374890845997</v>
      </c>
      <c r="W19" s="9">
        <f t="shared" si="0"/>
        <v>11.761210135462932</v>
      </c>
      <c r="X19" s="9">
        <f t="shared" si="7"/>
        <v>8.5025264278269702E-2</v>
      </c>
      <c r="Y19" s="9">
        <f t="shared" si="8"/>
        <v>1.4304843997657828</v>
      </c>
      <c r="Z19" s="24"/>
      <c r="AA19" s="50"/>
      <c r="AC19" s="7">
        <v>262052.00000000009</v>
      </c>
      <c r="AD19" s="7">
        <f t="shared" si="9"/>
        <v>45.234999999999999</v>
      </c>
      <c r="AE19" s="7">
        <v>361.88</v>
      </c>
      <c r="AF19" s="7">
        <f>IFERROR(VLOOKUP($A19,'Contribution(Total)'!$AH$1:$AL$86,4,FALSE),0)</f>
        <v>41.183590499999987</v>
      </c>
      <c r="AG19" s="8">
        <f t="shared" si="17"/>
        <v>5.5110808163396372E-5</v>
      </c>
      <c r="AH19" s="12">
        <f t="shared" si="20"/>
        <v>8314.5852099372496</v>
      </c>
      <c r="AI19" s="52">
        <f t="shared" si="10"/>
        <v>692.88210082810417</v>
      </c>
      <c r="AJ19" s="9">
        <f t="shared" si="11"/>
        <v>15.317389208093383</v>
      </c>
      <c r="AK19" s="9">
        <f t="shared" si="18"/>
        <v>6.5285277171883913E-2</v>
      </c>
      <c r="AL19" s="9">
        <f t="shared" si="12"/>
        <v>1.0983743634494427</v>
      </c>
      <c r="AN19" s="50"/>
      <c r="AO19" s="273">
        <f>VLOOKUP(B19,'Contribution(Forecasts)'!$B$4:$N$22,13,FALSE)</f>
        <v>16.050744658547114</v>
      </c>
    </row>
    <row r="20" spans="1:41" x14ac:dyDescent="0.25">
      <c r="A20" t="s">
        <v>86</v>
      </c>
      <c r="B20" s="6" t="s">
        <v>95</v>
      </c>
      <c r="C20" s="7">
        <v>2185043</v>
      </c>
      <c r="D20" s="7">
        <f t="shared" si="1"/>
        <v>714.03501142857124</v>
      </c>
      <c r="E20" s="7">
        <v>4998.2450799999988</v>
      </c>
      <c r="F20" s="7">
        <f>IFERROR(VLOOKUP($A20,'Contribution(Total)'!$AH$1:$AL$86,2,FALSE),0)</f>
        <v>783.97212330000002</v>
      </c>
      <c r="G20" s="8">
        <f t="shared" si="2"/>
        <v>8.148458164390595E-4</v>
      </c>
      <c r="H20" s="12">
        <f t="shared" si="13"/>
        <v>158276.70541239681</v>
      </c>
      <c r="I20" s="52">
        <f t="shared" si="14"/>
        <v>13189.725451033068</v>
      </c>
      <c r="J20" s="9">
        <f t="shared" si="15"/>
        <v>18.472099042656687</v>
      </c>
      <c r="K20" s="9">
        <f t="shared" si="3"/>
        <v>5.413569934260045E-2</v>
      </c>
      <c r="L20" s="9">
        <f t="shared" si="4"/>
        <v>0.91079132816988417</v>
      </c>
      <c r="M20" s="24"/>
      <c r="N20" s="50"/>
      <c r="P20" s="7">
        <v>20037219</v>
      </c>
      <c r="Q20" s="7">
        <f t="shared" si="16"/>
        <v>3645.5234133150675</v>
      </c>
      <c r="R20" s="7">
        <v>43746.280959780808</v>
      </c>
      <c r="S20" s="7">
        <f>IFERROR(VLOOKUP($A20,'Contribution(Total)'!$AH$1:$AL$76,3,FALSE),0)</f>
        <v>7552.0438926000015</v>
      </c>
      <c r="T20" s="8">
        <f t="shared" si="5"/>
        <v>8.0940541336025629E-3</v>
      </c>
      <c r="U20" s="12">
        <f t="shared" si="19"/>
        <v>1524687.6654479392</v>
      </c>
      <c r="V20" s="52">
        <f t="shared" si="6"/>
        <v>127057.30545399494</v>
      </c>
      <c r="W20" s="9">
        <f t="shared" si="0"/>
        <v>34.852966515020952</v>
      </c>
      <c r="X20" s="9">
        <f t="shared" si="7"/>
        <v>2.8691962262925867E-2</v>
      </c>
      <c r="Y20" s="9">
        <f t="shared" si="8"/>
        <v>0.48272010400882276</v>
      </c>
      <c r="Z20" s="24"/>
      <c r="AA20" s="50"/>
      <c r="AC20" s="7">
        <v>0</v>
      </c>
      <c r="AD20" s="7">
        <f t="shared" si="9"/>
        <v>0</v>
      </c>
      <c r="AE20" s="7"/>
      <c r="AF20" s="7">
        <f>IFERROR(VLOOKUP($A20,'Contribution(Total)'!$AH$1:$AL$86,4,FALSE),0)</f>
        <v>0</v>
      </c>
      <c r="AG20" s="8">
        <f t="shared" si="17"/>
        <v>0</v>
      </c>
      <c r="AH20" s="12">
        <f t="shared" si="20"/>
        <v>0</v>
      </c>
      <c r="AI20" s="52">
        <f t="shared" si="10"/>
        <v>0</v>
      </c>
      <c r="AJ20" s="9">
        <f t="shared" si="11"/>
        <v>0</v>
      </c>
      <c r="AK20" s="9">
        <f t="shared" si="18"/>
        <v>0</v>
      </c>
      <c r="AL20" s="9">
        <f t="shared" si="12"/>
        <v>0</v>
      </c>
      <c r="AN20" s="50"/>
      <c r="AO20" s="273"/>
    </row>
    <row r="21" spans="1:41" x14ac:dyDescent="0.25">
      <c r="A21" t="s">
        <v>87</v>
      </c>
      <c r="B21" s="6" t="s">
        <v>96</v>
      </c>
      <c r="C21" s="7">
        <v>24896914</v>
      </c>
      <c r="D21" s="7">
        <f t="shared" si="1"/>
        <v>19625.514808571381</v>
      </c>
      <c r="E21" s="7">
        <v>137378.60365999967</v>
      </c>
      <c r="F21" s="7">
        <f>IFERROR(VLOOKUP($A21,'Contribution(Total)'!$AH$1:$AL$86,2,FALSE),0)</f>
        <v>10776.659243500009</v>
      </c>
      <c r="G21" s="8">
        <f t="shared" si="2"/>
        <v>1.1201056056421774E-2</v>
      </c>
      <c r="H21" s="12">
        <f t="shared" si="13"/>
        <v>2175707.6172981751</v>
      </c>
      <c r="I21" s="52">
        <f t="shared" si="14"/>
        <v>181308.96810818126</v>
      </c>
      <c r="J21" s="9">
        <f t="shared" si="15"/>
        <v>9.2384311890251745</v>
      </c>
      <c r="K21" s="9">
        <f t="shared" si="3"/>
        <v>0.10824348631702246</v>
      </c>
      <c r="L21" s="9">
        <f t="shared" si="4"/>
        <v>1.8211130523040895</v>
      </c>
      <c r="M21" s="24"/>
      <c r="N21" s="50"/>
      <c r="P21" s="7">
        <v>9717894</v>
      </c>
      <c r="Q21" s="7">
        <f t="shared" si="16"/>
        <v>4773.6225816666692</v>
      </c>
      <c r="R21" s="7">
        <v>57283.470980000027</v>
      </c>
      <c r="S21" s="7">
        <f>IFERROR(VLOOKUP($A21,'Contribution(Total)'!$AH$1:$AL$76,3,FALSE),0)</f>
        <v>4225.6774339000003</v>
      </c>
      <c r="T21" s="8">
        <f t="shared" si="5"/>
        <v>4.5289543317728366E-3</v>
      </c>
      <c r="U21" s="12">
        <f t="shared" si="19"/>
        <v>853125.10801773204</v>
      </c>
      <c r="V21" s="52">
        <f t="shared" si="6"/>
        <v>71093.759001477665</v>
      </c>
      <c r="W21" s="9">
        <f t="shared" si="0"/>
        <v>14.893041455459155</v>
      </c>
      <c r="X21" s="9">
        <f t="shared" si="7"/>
        <v>6.7145451987810217E-2</v>
      </c>
      <c r="Y21" s="9">
        <f t="shared" si="8"/>
        <v>1.1296703679677118</v>
      </c>
      <c r="Z21" s="24"/>
      <c r="AA21" s="50"/>
      <c r="AC21" s="7">
        <v>760108.00000000012</v>
      </c>
      <c r="AD21" s="7">
        <f t="shared" si="9"/>
        <v>862.37000024999986</v>
      </c>
      <c r="AE21" s="7">
        <v>6898.9600019999989</v>
      </c>
      <c r="AF21" s="7">
        <f>IFERROR(VLOOKUP($A21,'Contribution(Total)'!$AH$1:$AL$86,4,FALSE),0)</f>
        <v>327.83369679999993</v>
      </c>
      <c r="AG21" s="8">
        <f t="shared" si="17"/>
        <v>4.3869851449309294E-4</v>
      </c>
      <c r="AH21" s="12">
        <f t="shared" si="20"/>
        <v>66186.584842143202</v>
      </c>
      <c r="AI21" s="52">
        <f t="shared" si="10"/>
        <v>5515.5487368452668</v>
      </c>
      <c r="AJ21" s="9">
        <f t="shared" si="11"/>
        <v>6.3958031184367696</v>
      </c>
      <c r="AK21" s="9">
        <f t="shared" si="18"/>
        <v>0.15635253016425169</v>
      </c>
      <c r="AL21" s="9">
        <f t="shared" si="12"/>
        <v>2.630510556625612</v>
      </c>
      <c r="AN21" s="50"/>
      <c r="AO21" s="273">
        <f>VLOOKUP(B21,'Contribution(Forecasts)'!$B$4:$N$22,13,FALSE)</f>
        <v>0.67322419230512187</v>
      </c>
    </row>
    <row r="22" spans="1:41" x14ac:dyDescent="0.25">
      <c r="A22" t="s">
        <v>88</v>
      </c>
      <c r="B22" s="6" t="s">
        <v>97</v>
      </c>
      <c r="C22" s="7">
        <v>0</v>
      </c>
      <c r="D22" s="7">
        <f t="shared" si="1"/>
        <v>0</v>
      </c>
      <c r="E22" s="7"/>
      <c r="F22" s="7">
        <f>IFERROR(VLOOKUP($A22,'Contribution(Total)'!$AH$1:$AL$86,2,FALSE),0)</f>
        <v>0</v>
      </c>
      <c r="G22" s="8">
        <f t="shared" si="2"/>
        <v>0</v>
      </c>
      <c r="H22" s="12">
        <f t="shared" si="13"/>
        <v>0</v>
      </c>
      <c r="I22" s="52">
        <f t="shared" si="14"/>
        <v>0</v>
      </c>
      <c r="J22" s="9">
        <f>IFERROR(I22/D22,0)</f>
        <v>0</v>
      </c>
      <c r="K22" s="9">
        <f t="shared" si="3"/>
        <v>0</v>
      </c>
      <c r="L22" s="9">
        <f t="shared" si="4"/>
        <v>0</v>
      </c>
      <c r="M22" s="24"/>
      <c r="N22" s="50"/>
      <c r="P22" s="7">
        <v>15634957</v>
      </c>
      <c r="Q22" s="7">
        <f t="shared" si="16"/>
        <v>2608.198041666667</v>
      </c>
      <c r="R22" s="7">
        <v>31298.376500000006</v>
      </c>
      <c r="S22" s="7">
        <f>IFERROR(VLOOKUP($A22,'Contribution(Total)'!$AH$1:$AL$76,3,FALSE),0)</f>
        <v>1602.1238078999993</v>
      </c>
      <c r="T22" s="8">
        <f t="shared" si="5"/>
        <v>1.7171082443764221E-3</v>
      </c>
      <c r="U22" s="12">
        <f t="shared" si="19"/>
        <v>323453.94745641924</v>
      </c>
      <c r="V22" s="52">
        <f t="shared" si="6"/>
        <v>26954.495621368271</v>
      </c>
      <c r="W22" s="9">
        <f t="shared" si="0"/>
        <v>10.334527973245487</v>
      </c>
      <c r="X22" s="9">
        <f t="shared" si="7"/>
        <v>9.6763006746785826E-2</v>
      </c>
      <c r="Y22" s="9">
        <f t="shared" si="8"/>
        <v>1.6279628508145012</v>
      </c>
      <c r="Z22" s="24"/>
      <c r="AA22" s="50"/>
      <c r="AC22" s="7">
        <v>26958565.999999985</v>
      </c>
      <c r="AD22" s="7">
        <f t="shared" si="9"/>
        <v>6722.7084179297117</v>
      </c>
      <c r="AE22" s="7">
        <v>53781.667343437693</v>
      </c>
      <c r="AF22" s="7">
        <f>IFERROR(VLOOKUP($A22,'Contribution(Total)'!$AH$1:$AL$86,4,FALSE),0)</f>
        <v>3045.7118135000001</v>
      </c>
      <c r="AG22" s="8">
        <f t="shared" si="17"/>
        <v>4.0756922219977064E-3</v>
      </c>
      <c r="AH22" s="12">
        <f t="shared" si="20"/>
        <v>614900.98582488252</v>
      </c>
      <c r="AI22" s="52">
        <f t="shared" si="10"/>
        <v>51241.748818740212</v>
      </c>
      <c r="AJ22" s="9">
        <f t="shared" si="11"/>
        <v>7.6221882064788913</v>
      </c>
      <c r="AK22" s="9">
        <f t="shared" si="18"/>
        <v>0.13119592076590236</v>
      </c>
      <c r="AL22" s="9">
        <f t="shared" si="12"/>
        <v>2.2072700339314988</v>
      </c>
      <c r="AN22" s="50"/>
      <c r="AO22" s="273">
        <f>VLOOKUP(B22,'Contribution(Forecasts)'!$B$4:$N$22,13,FALSE)</f>
        <v>0.66260411053788393</v>
      </c>
    </row>
    <row r="23" spans="1:41" x14ac:dyDescent="0.25">
      <c r="A23" s="57" t="s">
        <v>46</v>
      </c>
      <c r="B23" s="61" t="s">
        <v>46</v>
      </c>
      <c r="C23" s="60">
        <f>SUM(C4:C22)</f>
        <v>342542381</v>
      </c>
      <c r="D23" s="60">
        <f>SUM(D4:D22)</f>
        <v>291745.24253600772</v>
      </c>
      <c r="E23" s="60"/>
      <c r="F23" s="60">
        <f>SUM(F4:F22)</f>
        <v>135027.2291575</v>
      </c>
      <c r="G23" s="59">
        <f>SUM(G4:G22)</f>
        <v>0.14034475144499958</v>
      </c>
      <c r="H23" s="58"/>
      <c r="I23" s="58"/>
      <c r="J23" s="58"/>
      <c r="K23" s="58"/>
      <c r="L23" s="58"/>
      <c r="N23" s="50"/>
      <c r="P23" s="60">
        <f>SUM(P4:P22)</f>
        <v>847804538</v>
      </c>
      <c r="Q23" s="60">
        <f>SUM(Q4:Q22)</f>
        <v>223722.49363955561</v>
      </c>
      <c r="R23" s="60"/>
      <c r="S23" s="60">
        <f>SUM(S4:S22)</f>
        <v>211022.58413940002</v>
      </c>
      <c r="T23" s="59">
        <f>SUM(T4:T22)</f>
        <v>0.22616767642341781</v>
      </c>
      <c r="U23" s="58"/>
      <c r="V23" s="58"/>
      <c r="W23" s="58"/>
      <c r="X23" s="58"/>
      <c r="Y23" s="58"/>
      <c r="AA23" s="50"/>
      <c r="AC23" s="60">
        <f>SUM(AC4:AC22)</f>
        <v>493593279.67741925</v>
      </c>
      <c r="AD23" s="60">
        <f>SUM(AD4:AD22)</f>
        <v>334846.26187535893</v>
      </c>
      <c r="AE23" s="60"/>
      <c r="AF23" s="60">
        <f>SUM(AF4:AF22)</f>
        <v>144347.26833050002</v>
      </c>
      <c r="AG23" s="59">
        <f>SUM(AG4:AG22)</f>
        <v>0.19316175489537493</v>
      </c>
      <c r="AH23" s="58"/>
      <c r="AI23" s="58"/>
      <c r="AJ23" s="58"/>
      <c r="AK23" s="58"/>
      <c r="AL23" s="58"/>
      <c r="AN23" s="50"/>
    </row>
    <row r="24" spans="1:41" s="315" customFormat="1" x14ac:dyDescent="0.25">
      <c r="N24" s="316"/>
      <c r="AA24" s="316"/>
      <c r="AN24" s="316"/>
    </row>
    <row r="25" spans="1:41" x14ac:dyDescent="0.25">
      <c r="B25" s="45" t="s">
        <v>47</v>
      </c>
      <c r="N25" s="50"/>
      <c r="AA25" s="50"/>
      <c r="AN25" s="50"/>
    </row>
    <row r="26" spans="1:41" x14ac:dyDescent="0.25">
      <c r="A26" s="28" t="s">
        <v>102</v>
      </c>
      <c r="B26" s="6" t="s">
        <v>49</v>
      </c>
      <c r="D26" s="7">
        <v>1817502.2999999996</v>
      </c>
      <c r="E26" s="7"/>
      <c r="F26" s="7">
        <f>IFERROR(VLOOKUP($A26,'Contribution(Total)'!$AH$1:$AL$86,2,FALSE),0)</f>
        <v>0</v>
      </c>
      <c r="G26" s="8">
        <f t="shared" ref="G26:G44" si="21">F26/$G$1</f>
        <v>0</v>
      </c>
      <c r="H26" s="12">
        <f t="shared" ref="H26:H41" si="22">F26*$H$1</f>
        <v>0</v>
      </c>
      <c r="I26" s="52">
        <f t="shared" ref="I26:I41" si="23">H26/12</f>
        <v>0</v>
      </c>
      <c r="J26" s="9">
        <f>IFERROR(I26/D26,0)</f>
        <v>0</v>
      </c>
      <c r="K26" s="9">
        <f t="shared" ref="K26:K41" si="24">IFERROR(D26/I26,0)</f>
        <v>0</v>
      </c>
      <c r="L26" s="9">
        <f>IFERROR(D26/F26,0)</f>
        <v>0</v>
      </c>
      <c r="N26" s="50"/>
      <c r="Q26" s="7">
        <v>992479.10000000009</v>
      </c>
      <c r="R26" s="7"/>
      <c r="S26" s="7">
        <f>IFERROR(VLOOKUP($A26,'Contribution(Total)'!$AH$1:$AL$76,3,FALSE),0)</f>
        <v>0</v>
      </c>
      <c r="T26" s="8">
        <f t="shared" ref="T26:T44" si="25">S26/$T$1</f>
        <v>0</v>
      </c>
      <c r="U26" s="12">
        <f t="shared" ref="U26:U42" si="26">S26*$H$1</f>
        <v>0</v>
      </c>
      <c r="V26" s="52">
        <f t="shared" ref="V26:V42" si="27">U26/12</f>
        <v>0</v>
      </c>
      <c r="W26" s="9">
        <f t="shared" ref="W26:W42" si="28">IFERROR(V26/Q26,0)</f>
        <v>0</v>
      </c>
      <c r="X26" s="9">
        <f t="shared" ref="X26:X42" si="29">IFERROR(Q26/V26,0)</f>
        <v>0</v>
      </c>
      <c r="Y26" s="9">
        <f>IFERROR(Q26/S26,0)</f>
        <v>0</v>
      </c>
      <c r="AA26" s="50"/>
      <c r="AD26" s="7">
        <v>106041.69999999997</v>
      </c>
      <c r="AE26" s="7"/>
      <c r="AF26" s="7">
        <f>IFERROR(VLOOKUP($A26,'Contribution(Total)'!$AH$1:$AL$86,4,FALSE),0)</f>
        <v>0</v>
      </c>
      <c r="AG26" s="8">
        <f t="shared" ref="AG26:AG44" si="30">AF26/$AG$1</f>
        <v>0</v>
      </c>
      <c r="AH26" s="12">
        <f t="shared" ref="AH26:AH42" si="31">AF26*$H$1</f>
        <v>0</v>
      </c>
      <c r="AI26" s="52">
        <f t="shared" ref="AI26:AI42" si="32">AH26/12</f>
        <v>0</v>
      </c>
      <c r="AJ26" s="9">
        <f t="shared" ref="AJ26:AJ42" si="33">IFERROR(AI26/AD26,0)</f>
        <v>0</v>
      </c>
      <c r="AK26" s="9">
        <f t="shared" ref="AK26:AK42" si="34">IFERROR(AD26/AI26,0)</f>
        <v>0</v>
      </c>
      <c r="AL26" s="9">
        <f t="shared" ref="AL26:AL42" si="35">IFERROR(AD26/AF26,0)</f>
        <v>0</v>
      </c>
      <c r="AN26" s="50"/>
    </row>
    <row r="27" spans="1:41" x14ac:dyDescent="0.25">
      <c r="A27" s="28" t="s">
        <v>104</v>
      </c>
      <c r="B27" s="6" t="s">
        <v>51</v>
      </c>
      <c r="D27" s="7">
        <v>1524361.7999999998</v>
      </c>
      <c r="E27" s="7"/>
      <c r="F27" s="7">
        <f>IFERROR(VLOOKUP($A27,'Contribution(Total)'!$AH$1:$AL$86,2,FALSE),0)</f>
        <v>0</v>
      </c>
      <c r="G27" s="8">
        <f t="shared" si="21"/>
        <v>0</v>
      </c>
      <c r="H27" s="12">
        <f t="shared" si="22"/>
        <v>0</v>
      </c>
      <c r="I27" s="52">
        <f t="shared" si="23"/>
        <v>0</v>
      </c>
      <c r="J27" s="9">
        <f t="shared" ref="J27:J41" si="36">IFERROR(I27/D27,0)</f>
        <v>0</v>
      </c>
      <c r="K27" s="9">
        <f t="shared" si="24"/>
        <v>0</v>
      </c>
      <c r="L27" s="9">
        <f t="shared" ref="L27:L41" si="37">IFERROR(D27/F27,0)</f>
        <v>0</v>
      </c>
      <c r="N27" s="50"/>
      <c r="Q27" s="7">
        <v>898015.90000000026</v>
      </c>
      <c r="R27" s="7"/>
      <c r="S27" s="7">
        <f>IFERROR(VLOOKUP($A27,'Contribution(Total)'!$AH$1:$AL$76,3,FALSE),0)</f>
        <v>0</v>
      </c>
      <c r="T27" s="8">
        <f t="shared" si="25"/>
        <v>0</v>
      </c>
      <c r="U27" s="12">
        <f t="shared" si="26"/>
        <v>0</v>
      </c>
      <c r="V27" s="52">
        <f t="shared" si="27"/>
        <v>0</v>
      </c>
      <c r="W27" s="9">
        <f t="shared" si="28"/>
        <v>0</v>
      </c>
      <c r="X27" s="9">
        <f t="shared" si="29"/>
        <v>0</v>
      </c>
      <c r="Y27" s="9">
        <f t="shared" ref="Y27:Y42" si="38">IFERROR(Q27/S27,0)</f>
        <v>0</v>
      </c>
      <c r="AA27" s="50"/>
      <c r="AD27" s="7">
        <v>0</v>
      </c>
      <c r="AE27" s="7"/>
      <c r="AF27" s="7">
        <f>IFERROR(VLOOKUP($A27,'Contribution(Total)'!$AH$1:$AL$86,4,FALSE),0)</f>
        <v>0</v>
      </c>
      <c r="AG27" s="8">
        <f t="shared" si="30"/>
        <v>0</v>
      </c>
      <c r="AH27" s="12">
        <f t="shared" si="31"/>
        <v>0</v>
      </c>
      <c r="AI27" s="52">
        <f t="shared" si="32"/>
        <v>0</v>
      </c>
      <c r="AJ27" s="9">
        <f t="shared" si="33"/>
        <v>0</v>
      </c>
      <c r="AK27" s="9">
        <f t="shared" si="34"/>
        <v>0</v>
      </c>
      <c r="AL27" s="9">
        <f>IFERROR(AD27/AF27,0)</f>
        <v>0</v>
      </c>
      <c r="AN27" s="50"/>
    </row>
    <row r="28" spans="1:41" x14ac:dyDescent="0.25">
      <c r="A28" s="28" t="s">
        <v>101</v>
      </c>
      <c r="B28" s="6" t="s">
        <v>52</v>
      </c>
      <c r="D28" s="7">
        <v>1093052.8</v>
      </c>
      <c r="E28" s="7"/>
      <c r="F28" s="7">
        <f>IFERROR(VLOOKUP($A28,'Contribution(Total)'!$AH$1:$AL$86,2,FALSE),0)</f>
        <v>0</v>
      </c>
      <c r="G28" s="8">
        <f t="shared" si="21"/>
        <v>0</v>
      </c>
      <c r="H28" s="12">
        <f t="shared" si="22"/>
        <v>0</v>
      </c>
      <c r="I28" s="52">
        <f t="shared" si="23"/>
        <v>0</v>
      </c>
      <c r="J28" s="9">
        <f t="shared" si="36"/>
        <v>0</v>
      </c>
      <c r="K28" s="9">
        <f t="shared" si="24"/>
        <v>0</v>
      </c>
      <c r="L28" s="9">
        <f t="shared" si="37"/>
        <v>0</v>
      </c>
      <c r="N28" s="50"/>
      <c r="Q28" s="7">
        <v>768541.10000000021</v>
      </c>
      <c r="R28" s="7"/>
      <c r="S28" s="7">
        <f>IFERROR(VLOOKUP($A28,'Contribution(Total)'!$AH$1:$AL$76,3,FALSE),0)</f>
        <v>0</v>
      </c>
      <c r="T28" s="8">
        <f t="shared" si="25"/>
        <v>0</v>
      </c>
      <c r="U28" s="12">
        <f t="shared" si="26"/>
        <v>0</v>
      </c>
      <c r="V28" s="52">
        <f t="shared" si="27"/>
        <v>0</v>
      </c>
      <c r="W28" s="9">
        <f t="shared" si="28"/>
        <v>0</v>
      </c>
      <c r="X28" s="9">
        <f t="shared" si="29"/>
        <v>0</v>
      </c>
      <c r="Y28" s="9">
        <f t="shared" si="38"/>
        <v>0</v>
      </c>
      <c r="AA28" s="50"/>
      <c r="AD28" s="7">
        <v>259053.69999999992</v>
      </c>
      <c r="AE28" s="7"/>
      <c r="AF28" s="7">
        <f>IFERROR(VLOOKUP($A28,'Contribution(Total)'!$AH$1:$AL$86,4,FALSE),0)</f>
        <v>0</v>
      </c>
      <c r="AG28" s="8">
        <f t="shared" si="30"/>
        <v>0</v>
      </c>
      <c r="AH28" s="12">
        <f t="shared" si="31"/>
        <v>0</v>
      </c>
      <c r="AI28" s="52">
        <f t="shared" si="32"/>
        <v>0</v>
      </c>
      <c r="AJ28" s="9">
        <f t="shared" si="33"/>
        <v>0</v>
      </c>
      <c r="AK28" s="9">
        <f t="shared" si="34"/>
        <v>0</v>
      </c>
      <c r="AL28" s="9">
        <f t="shared" si="35"/>
        <v>0</v>
      </c>
      <c r="AN28" s="50"/>
    </row>
    <row r="29" spans="1:41" x14ac:dyDescent="0.25">
      <c r="A29" s="28" t="s">
        <v>103</v>
      </c>
      <c r="B29" s="6" t="s">
        <v>53</v>
      </c>
      <c r="D29" s="7">
        <v>1244270.9999999998</v>
      </c>
      <c r="E29" s="7"/>
      <c r="F29" s="7">
        <f>IFERROR(VLOOKUP($A29,'Contribution(Total)'!$AH$1:$AL$86,2,FALSE),0)</f>
        <v>0</v>
      </c>
      <c r="G29" s="8">
        <f t="shared" si="21"/>
        <v>0</v>
      </c>
      <c r="H29" s="12">
        <f t="shared" si="22"/>
        <v>0</v>
      </c>
      <c r="I29" s="52">
        <f t="shared" si="23"/>
        <v>0</v>
      </c>
      <c r="J29" s="9">
        <f t="shared" si="36"/>
        <v>0</v>
      </c>
      <c r="K29" s="9">
        <f t="shared" si="24"/>
        <v>0</v>
      </c>
      <c r="L29" s="9">
        <f t="shared" si="37"/>
        <v>0</v>
      </c>
      <c r="N29" s="50"/>
      <c r="Q29" s="7">
        <v>763396</v>
      </c>
      <c r="R29" s="7"/>
      <c r="S29" s="7">
        <f>IFERROR(VLOOKUP($A29,'Contribution(Total)'!$AH$1:$AL$76,3,FALSE),0)</f>
        <v>0</v>
      </c>
      <c r="T29" s="8">
        <f t="shared" si="25"/>
        <v>0</v>
      </c>
      <c r="U29" s="12">
        <f t="shared" si="26"/>
        <v>0</v>
      </c>
      <c r="V29" s="52">
        <f t="shared" si="27"/>
        <v>0</v>
      </c>
      <c r="W29" s="9">
        <f t="shared" si="28"/>
        <v>0</v>
      </c>
      <c r="X29" s="9">
        <f t="shared" si="29"/>
        <v>0</v>
      </c>
      <c r="Y29" s="9">
        <f t="shared" si="38"/>
        <v>0</v>
      </c>
      <c r="AA29" s="50"/>
      <c r="AD29" s="7">
        <v>0</v>
      </c>
      <c r="AE29" s="7"/>
      <c r="AF29" s="7">
        <f>IFERROR(VLOOKUP($A29,'Contribution(Total)'!$AH$1:$AL$86,4,FALSE),0)</f>
        <v>0</v>
      </c>
      <c r="AG29" s="8">
        <f t="shared" si="30"/>
        <v>0</v>
      </c>
      <c r="AH29" s="12">
        <f t="shared" si="31"/>
        <v>0</v>
      </c>
      <c r="AI29" s="52">
        <f t="shared" si="32"/>
        <v>0</v>
      </c>
      <c r="AJ29" s="9">
        <f t="shared" si="33"/>
        <v>0</v>
      </c>
      <c r="AK29" s="9">
        <f t="shared" si="34"/>
        <v>0</v>
      </c>
      <c r="AL29" s="9">
        <f t="shared" si="35"/>
        <v>0</v>
      </c>
      <c r="AN29" s="50"/>
    </row>
    <row r="30" spans="1:41" x14ac:dyDescent="0.25">
      <c r="A30" s="28" t="s">
        <v>100</v>
      </c>
      <c r="B30" s="6" t="s">
        <v>54</v>
      </c>
      <c r="D30" s="7">
        <v>0</v>
      </c>
      <c r="E30" s="7"/>
      <c r="F30" s="7">
        <f>IFERROR(VLOOKUP($A30,'Contribution(Total)'!$AH$1:$AL$86,2,FALSE),0)</f>
        <v>0</v>
      </c>
      <c r="G30" s="8">
        <f t="shared" si="21"/>
        <v>0</v>
      </c>
      <c r="H30" s="12">
        <f t="shared" si="22"/>
        <v>0</v>
      </c>
      <c r="I30" s="52">
        <f t="shared" si="23"/>
        <v>0</v>
      </c>
      <c r="J30" s="9">
        <f t="shared" si="36"/>
        <v>0</v>
      </c>
      <c r="K30" s="9">
        <f t="shared" si="24"/>
        <v>0</v>
      </c>
      <c r="L30" s="9">
        <f t="shared" si="37"/>
        <v>0</v>
      </c>
      <c r="N30" s="50"/>
      <c r="Q30" s="7">
        <v>0</v>
      </c>
      <c r="R30" s="7"/>
      <c r="S30" s="7">
        <f>IFERROR(VLOOKUP($A30,'Contribution(Total)'!$AH$1:$AL$76,3,FALSE),0)</f>
        <v>0</v>
      </c>
      <c r="T30" s="8">
        <f t="shared" si="25"/>
        <v>0</v>
      </c>
      <c r="U30" s="12">
        <f t="shared" si="26"/>
        <v>0</v>
      </c>
      <c r="V30" s="52">
        <f t="shared" si="27"/>
        <v>0</v>
      </c>
      <c r="W30" s="9">
        <f t="shared" si="28"/>
        <v>0</v>
      </c>
      <c r="X30" s="9">
        <f t="shared" si="29"/>
        <v>0</v>
      </c>
      <c r="Y30" s="9">
        <f t="shared" si="38"/>
        <v>0</v>
      </c>
      <c r="AA30" s="50"/>
      <c r="AD30" s="7">
        <v>141182.79999999999</v>
      </c>
      <c r="AE30" s="7"/>
      <c r="AF30" s="7">
        <f>IFERROR(VLOOKUP($A30,'Contribution(Total)'!$AH$1:$AL$86,4,FALSE),0)</f>
        <v>0</v>
      </c>
      <c r="AG30" s="8">
        <f t="shared" si="30"/>
        <v>0</v>
      </c>
      <c r="AH30" s="12">
        <f t="shared" si="31"/>
        <v>0</v>
      </c>
      <c r="AI30" s="52">
        <f t="shared" si="32"/>
        <v>0</v>
      </c>
      <c r="AJ30" s="9">
        <f t="shared" si="33"/>
        <v>0</v>
      </c>
      <c r="AK30" s="9">
        <f t="shared" si="34"/>
        <v>0</v>
      </c>
      <c r="AL30" s="9">
        <f t="shared" si="35"/>
        <v>0</v>
      </c>
      <c r="AN30" s="50"/>
    </row>
    <row r="31" spans="1:41" x14ac:dyDescent="0.25">
      <c r="A31" t="s">
        <v>105</v>
      </c>
      <c r="B31" s="6" t="s">
        <v>55</v>
      </c>
      <c r="D31" s="7">
        <v>1403363.7000000007</v>
      </c>
      <c r="E31" s="7"/>
      <c r="F31" s="7">
        <f>IFERROR(VLOOKUP($A31,'Contribution(Total)'!$AH$1:$AL$86,2,FALSE),0)</f>
        <v>0</v>
      </c>
      <c r="G31" s="8">
        <f t="shared" si="21"/>
        <v>0</v>
      </c>
      <c r="H31" s="12">
        <f t="shared" si="22"/>
        <v>0</v>
      </c>
      <c r="I31" s="52">
        <f t="shared" si="23"/>
        <v>0</v>
      </c>
      <c r="J31" s="9">
        <f t="shared" si="36"/>
        <v>0</v>
      </c>
      <c r="K31" s="9">
        <f t="shared" si="24"/>
        <v>0</v>
      </c>
      <c r="L31" s="9">
        <f t="shared" si="37"/>
        <v>0</v>
      </c>
      <c r="N31" s="50"/>
      <c r="Q31" s="7">
        <v>277131.0999999998</v>
      </c>
      <c r="R31" s="7"/>
      <c r="S31" s="7">
        <f>IFERROR(VLOOKUP($A31,'Contribution(Total)'!$AH$1:$AL$76,3,FALSE),0)</f>
        <v>0</v>
      </c>
      <c r="T31" s="8">
        <f t="shared" si="25"/>
        <v>0</v>
      </c>
      <c r="U31" s="12">
        <f t="shared" si="26"/>
        <v>0</v>
      </c>
      <c r="V31" s="52">
        <f t="shared" si="27"/>
        <v>0</v>
      </c>
      <c r="W31" s="9">
        <f t="shared" si="28"/>
        <v>0</v>
      </c>
      <c r="X31" s="9">
        <f t="shared" si="29"/>
        <v>0</v>
      </c>
      <c r="Y31" s="9">
        <f t="shared" si="38"/>
        <v>0</v>
      </c>
      <c r="AA31" s="50"/>
      <c r="AD31" s="7">
        <v>115849.69999999997</v>
      </c>
      <c r="AE31" s="7"/>
      <c r="AF31" s="7">
        <f>IFERROR(VLOOKUP($A31,'Contribution(Total)'!$AH$1:$AL$86,4,FALSE),0)</f>
        <v>0</v>
      </c>
      <c r="AG31" s="8">
        <f t="shared" si="30"/>
        <v>0</v>
      </c>
      <c r="AH31" s="12">
        <f t="shared" si="31"/>
        <v>0</v>
      </c>
      <c r="AI31" s="52">
        <f>AH31/12</f>
        <v>0</v>
      </c>
      <c r="AJ31" s="9">
        <f>IFERROR(AI31/AD31,0)</f>
        <v>0</v>
      </c>
      <c r="AK31" s="9">
        <f t="shared" si="34"/>
        <v>0</v>
      </c>
      <c r="AL31" s="9">
        <f t="shared" si="35"/>
        <v>0</v>
      </c>
      <c r="AN31" s="50"/>
    </row>
    <row r="32" spans="1:41" x14ac:dyDescent="0.25">
      <c r="A32" s="19" t="s">
        <v>106</v>
      </c>
      <c r="B32" s="19" t="s">
        <v>56</v>
      </c>
      <c r="D32" s="7">
        <v>32490</v>
      </c>
      <c r="E32" s="7"/>
      <c r="F32" s="7">
        <f>IFERROR(VLOOKUP($A32,'Contribution(Total)'!$AH$1:$AL$86,2,FALSE),0)</f>
        <v>0</v>
      </c>
      <c r="G32" s="8">
        <f t="shared" si="21"/>
        <v>0</v>
      </c>
      <c r="H32" s="12">
        <f t="shared" si="22"/>
        <v>0</v>
      </c>
      <c r="I32" s="52">
        <f t="shared" si="23"/>
        <v>0</v>
      </c>
      <c r="J32" s="9">
        <f t="shared" si="36"/>
        <v>0</v>
      </c>
      <c r="K32" s="9">
        <f t="shared" si="24"/>
        <v>0</v>
      </c>
      <c r="L32" s="9">
        <f t="shared" si="37"/>
        <v>0</v>
      </c>
      <c r="N32" s="50"/>
      <c r="Q32" s="7">
        <v>38760</v>
      </c>
      <c r="R32" s="7"/>
      <c r="S32" s="7">
        <f>IFERROR(VLOOKUP($A32,'Contribution(Total)'!$AH$1:$AL$76,3,FALSE),0)</f>
        <v>0</v>
      </c>
      <c r="T32" s="8">
        <f t="shared" si="25"/>
        <v>0</v>
      </c>
      <c r="U32" s="12">
        <f t="shared" si="26"/>
        <v>0</v>
      </c>
      <c r="V32" s="52">
        <f t="shared" si="27"/>
        <v>0</v>
      </c>
      <c r="W32" s="9">
        <f t="shared" si="28"/>
        <v>0</v>
      </c>
      <c r="X32" s="9">
        <f t="shared" si="29"/>
        <v>0</v>
      </c>
      <c r="Y32" s="9">
        <f t="shared" si="38"/>
        <v>0</v>
      </c>
      <c r="AA32" s="50"/>
      <c r="AD32" s="7">
        <v>340</v>
      </c>
      <c r="AE32" s="7"/>
      <c r="AF32" s="7">
        <f>IFERROR(VLOOKUP($A32,'Contribution(Total)'!$AH$1:$AL$86,4,FALSE),0)</f>
        <v>0</v>
      </c>
      <c r="AG32" s="8">
        <f t="shared" si="30"/>
        <v>0</v>
      </c>
      <c r="AH32" s="12">
        <f t="shared" si="31"/>
        <v>0</v>
      </c>
      <c r="AI32" s="52">
        <f t="shared" si="32"/>
        <v>0</v>
      </c>
      <c r="AJ32" s="9">
        <f t="shared" si="33"/>
        <v>0</v>
      </c>
      <c r="AK32" s="9">
        <f t="shared" si="34"/>
        <v>0</v>
      </c>
      <c r="AL32" s="9">
        <f t="shared" si="35"/>
        <v>0</v>
      </c>
      <c r="AN32" s="50"/>
    </row>
    <row r="33" spans="1:40" x14ac:dyDescent="0.25">
      <c r="A33" s="19" t="s">
        <v>128</v>
      </c>
      <c r="B33" s="19" t="s">
        <v>57</v>
      </c>
      <c r="D33" s="7">
        <v>62790</v>
      </c>
      <c r="E33" s="7"/>
      <c r="F33" s="7">
        <f>IFERROR(VLOOKUP($A33,'Contribution(Total)'!$AH$1:$AL$86,2,FALSE),0)</f>
        <v>4398.6605774999935</v>
      </c>
      <c r="G33" s="8">
        <f t="shared" si="21"/>
        <v>4.5718847175637671E-3</v>
      </c>
      <c r="H33" s="12">
        <f t="shared" si="22"/>
        <v>888048.801408306</v>
      </c>
      <c r="I33" s="52">
        <f t="shared" si="23"/>
        <v>74004.066784025505</v>
      </c>
      <c r="J33" s="9">
        <f t="shared" si="36"/>
        <v>1.1785963813350135</v>
      </c>
      <c r="K33" s="9">
        <f t="shared" si="24"/>
        <v>0.84846688470847431</v>
      </c>
      <c r="L33" s="9">
        <f t="shared" si="37"/>
        <v>14.274799997340804</v>
      </c>
      <c r="N33" s="50"/>
      <c r="Q33" s="7">
        <v>41496</v>
      </c>
      <c r="R33" s="7"/>
      <c r="S33" s="7">
        <f>IFERROR(VLOOKUP($A33,'Contribution(Total)'!$AH$1:$AL$76,3,FALSE),0)</f>
        <v>2412.979516800001</v>
      </c>
      <c r="T33" s="8">
        <f t="shared" si="25"/>
        <v>2.586159072961816E-3</v>
      </c>
      <c r="U33" s="12">
        <f t="shared" si="26"/>
        <v>487158.19962970022</v>
      </c>
      <c r="V33" s="52">
        <f t="shared" si="27"/>
        <v>40596.516635808352</v>
      </c>
      <c r="W33" s="9">
        <f t="shared" si="28"/>
        <v>0.97832361277733637</v>
      </c>
      <c r="X33" s="9">
        <f t="shared" si="29"/>
        <v>1.0221566636433594</v>
      </c>
      <c r="Y33" s="9">
        <f t="shared" si="38"/>
        <v>17.196996373607998</v>
      </c>
      <c r="AA33" s="50"/>
      <c r="AD33" s="7">
        <v>0</v>
      </c>
      <c r="AE33" s="7"/>
      <c r="AF33" s="7">
        <f>IFERROR(VLOOKUP($A33,'Contribution(Total)'!$AH$1:$AL$86,4,FALSE),0)</f>
        <v>0</v>
      </c>
      <c r="AG33" s="8">
        <f t="shared" si="30"/>
        <v>0</v>
      </c>
      <c r="AH33" s="12">
        <f t="shared" si="31"/>
        <v>0</v>
      </c>
      <c r="AI33" s="52">
        <f t="shared" si="32"/>
        <v>0</v>
      </c>
      <c r="AJ33" s="9">
        <f t="shared" si="33"/>
        <v>0</v>
      </c>
      <c r="AK33" s="9">
        <f t="shared" si="34"/>
        <v>0</v>
      </c>
      <c r="AL33" s="9">
        <f t="shared" si="35"/>
        <v>0</v>
      </c>
      <c r="AN33" s="50"/>
    </row>
    <row r="34" spans="1:40" x14ac:dyDescent="0.25">
      <c r="A34" s="19" t="s">
        <v>107</v>
      </c>
      <c r="B34" s="19" t="s">
        <v>58</v>
      </c>
      <c r="D34" s="7">
        <v>107960</v>
      </c>
      <c r="E34" s="7"/>
      <c r="F34" s="7">
        <f>IFERROR(VLOOKUP($A34,'Contribution(Total)'!$AH$1:$AL$86,2,FALSE),0)</f>
        <v>10127.1757272</v>
      </c>
      <c r="G34" s="8">
        <f t="shared" si="21"/>
        <v>1.0525995157731279E-2</v>
      </c>
      <c r="H34" s="12">
        <f t="shared" si="22"/>
        <v>2044582.915125204</v>
      </c>
      <c r="I34" s="52">
        <f t="shared" si="23"/>
        <v>170381.90959376699</v>
      </c>
      <c r="J34" s="9">
        <f>IFERROR(I34/D34,0)</f>
        <v>1.5781947906054741</v>
      </c>
      <c r="K34" s="9">
        <f>IFERROR(D34/I34,0)</f>
        <v>0.63363534460556048</v>
      </c>
      <c r="L34" s="9">
        <f t="shared" si="37"/>
        <v>10.660425266447826</v>
      </c>
      <c r="N34" s="50"/>
      <c r="Q34" s="7">
        <v>58510</v>
      </c>
      <c r="R34" s="7"/>
      <c r="S34" s="7">
        <f>IFERROR(VLOOKUP($A34,'Contribution(Total)'!$AH$1:$AL$76,3,FALSE),0)</f>
        <v>5786.9575583999931</v>
      </c>
      <c r="T34" s="8">
        <f t="shared" si="25"/>
        <v>6.2022875413167266E-3</v>
      </c>
      <c r="U34" s="12">
        <f t="shared" si="26"/>
        <v>1168333.0943572582</v>
      </c>
      <c r="V34" s="52">
        <f t="shared" si="27"/>
        <v>97361.091196438181</v>
      </c>
      <c r="W34" s="9">
        <f t="shared" si="28"/>
        <v>1.664007711441432</v>
      </c>
      <c r="X34" s="9">
        <f t="shared" si="29"/>
        <v>0.60095875345058281</v>
      </c>
      <c r="Y34" s="9">
        <f t="shared" si="38"/>
        <v>10.110666858973325</v>
      </c>
      <c r="AA34" s="50"/>
      <c r="AD34" s="7">
        <v>0</v>
      </c>
      <c r="AE34" s="7"/>
      <c r="AF34" s="7">
        <f>IFERROR(VLOOKUP($A34,'Contribution(Total)'!$AH$1:$AL$86,4,FALSE),0)</f>
        <v>0</v>
      </c>
      <c r="AG34" s="8">
        <f t="shared" si="30"/>
        <v>0</v>
      </c>
      <c r="AH34" s="12">
        <f t="shared" si="31"/>
        <v>0</v>
      </c>
      <c r="AI34" s="52">
        <f t="shared" si="32"/>
        <v>0</v>
      </c>
      <c r="AJ34" s="9">
        <f t="shared" si="33"/>
        <v>0</v>
      </c>
      <c r="AK34" s="9">
        <f t="shared" si="34"/>
        <v>0</v>
      </c>
      <c r="AL34" s="9">
        <f t="shared" si="35"/>
        <v>0</v>
      </c>
      <c r="AN34" s="50"/>
    </row>
    <row r="35" spans="1:40" x14ac:dyDescent="0.25">
      <c r="A35" s="19" t="s">
        <v>108</v>
      </c>
      <c r="B35" s="19" t="s">
        <v>59</v>
      </c>
      <c r="D35" s="7">
        <v>0</v>
      </c>
      <c r="E35" s="7"/>
      <c r="F35" s="7">
        <f>IFERROR(VLOOKUP($A35,'Contribution(Total)'!$AH$1:$AL$86,2,FALSE),0)</f>
        <v>0</v>
      </c>
      <c r="G35" s="8">
        <f t="shared" si="21"/>
        <v>0</v>
      </c>
      <c r="H35" s="12">
        <f t="shared" si="22"/>
        <v>0</v>
      </c>
      <c r="I35" s="52">
        <f t="shared" si="23"/>
        <v>0</v>
      </c>
      <c r="J35" s="9">
        <f t="shared" si="36"/>
        <v>0</v>
      </c>
      <c r="K35" s="9">
        <f t="shared" si="24"/>
        <v>0</v>
      </c>
      <c r="L35" s="9">
        <f t="shared" si="37"/>
        <v>0</v>
      </c>
      <c r="N35" s="50"/>
      <c r="Q35" s="7">
        <v>108030</v>
      </c>
      <c r="R35" s="7"/>
      <c r="S35" s="7">
        <f>IFERROR(VLOOKUP($A35,'Contribution(Total)'!$AH$1:$AL$76,3,FALSE),0)</f>
        <v>10329.331960800038</v>
      </c>
      <c r="T35" s="8">
        <f t="shared" si="25"/>
        <v>1.1070668185150453E-2</v>
      </c>
      <c r="U35" s="12">
        <f t="shared" si="26"/>
        <v>2085396.3849946535</v>
      </c>
      <c r="V35" s="52">
        <f t="shared" si="27"/>
        <v>173783.0320828878</v>
      </c>
      <c r="W35" s="9">
        <f t="shared" si="28"/>
        <v>1.6086553002211219</v>
      </c>
      <c r="X35" s="9">
        <f t="shared" si="29"/>
        <v>0.6216372145496567</v>
      </c>
      <c r="Y35" s="9">
        <f t="shared" si="38"/>
        <v>10.458565995359177</v>
      </c>
      <c r="AA35" s="50"/>
      <c r="AD35" s="7">
        <v>28368</v>
      </c>
      <c r="AE35" s="7"/>
      <c r="AF35" s="7">
        <f>IFERROR(VLOOKUP($A35,'Contribution(Total)'!$AH$1:$AL$86,4,FALSE),0)</f>
        <v>7077.5052324000171</v>
      </c>
      <c r="AG35" s="8">
        <f t="shared" si="30"/>
        <v>9.4709331654371301E-3</v>
      </c>
      <c r="AH35" s="12">
        <f t="shared" si="31"/>
        <v>1428882.7082370757</v>
      </c>
      <c r="AI35" s="52">
        <f t="shared" si="32"/>
        <v>119073.55901975631</v>
      </c>
      <c r="AJ35" s="9">
        <f t="shared" si="33"/>
        <v>4.1974604843399712</v>
      </c>
      <c r="AK35" s="9">
        <f t="shared" si="34"/>
        <v>0.23823928866771565</v>
      </c>
      <c r="AL35" s="9">
        <f t="shared" si="35"/>
        <v>4.0081920208457795</v>
      </c>
      <c r="AN35" s="50"/>
    </row>
    <row r="36" spans="1:40" x14ac:dyDescent="0.25">
      <c r="A36" s="19" t="s">
        <v>109</v>
      </c>
      <c r="B36" s="19" t="s">
        <v>60</v>
      </c>
      <c r="D36" s="7">
        <v>133980</v>
      </c>
      <c r="E36" s="7"/>
      <c r="F36" s="7">
        <f>IFERROR(VLOOKUP($A36,'Contribution(Total)'!$AH$1:$AL$86,2,FALSE),0)</f>
        <v>9679.1160729999956</v>
      </c>
      <c r="G36" s="8">
        <f t="shared" si="21"/>
        <v>1.0060290416594338E-2</v>
      </c>
      <c r="H36" s="12">
        <f t="shared" si="22"/>
        <v>1954123.8238038449</v>
      </c>
      <c r="I36" s="52">
        <f t="shared" si="23"/>
        <v>162843.65198365375</v>
      </c>
      <c r="J36" s="9">
        <f t="shared" si="36"/>
        <v>1.215432542048468</v>
      </c>
      <c r="K36" s="9">
        <f t="shared" si="24"/>
        <v>0.82275236626017767</v>
      </c>
      <c r="L36" s="9">
        <f t="shared" si="37"/>
        <v>13.842173085798478</v>
      </c>
      <c r="N36" s="50"/>
      <c r="Q36" s="7">
        <v>27530</v>
      </c>
      <c r="R36" s="7"/>
      <c r="S36" s="7">
        <f>IFERROR(VLOOKUP($A36,'Contribution(Total)'!$AH$1:$AL$76,3,FALSE),0)</f>
        <v>4478.396988999998</v>
      </c>
      <c r="T36" s="8">
        <f t="shared" si="25"/>
        <v>4.7998115710433447E-3</v>
      </c>
      <c r="U36" s="12">
        <f t="shared" si="26"/>
        <v>904146.84384954022</v>
      </c>
      <c r="V36" s="52">
        <f t="shared" si="27"/>
        <v>75345.570320795014</v>
      </c>
      <c r="W36" s="9">
        <f t="shared" si="28"/>
        <v>2.7368532626514717</v>
      </c>
      <c r="X36" s="9">
        <f t="shared" si="29"/>
        <v>0.36538312581332805</v>
      </c>
      <c r="Y36" s="9">
        <f t="shared" si="38"/>
        <v>6.147288877609598</v>
      </c>
      <c r="AA36" s="50"/>
      <c r="AD36" s="7">
        <v>0</v>
      </c>
      <c r="AE36" s="7"/>
      <c r="AF36" s="7">
        <f>IFERROR(VLOOKUP($A36,'Contribution(Total)'!$AH$1:$AL$86,4,FALSE),0)</f>
        <v>0</v>
      </c>
      <c r="AG36" s="8">
        <f t="shared" si="30"/>
        <v>0</v>
      </c>
      <c r="AH36" s="12">
        <f t="shared" si="31"/>
        <v>0</v>
      </c>
      <c r="AI36" s="52">
        <f t="shared" si="32"/>
        <v>0</v>
      </c>
      <c r="AJ36" s="9">
        <f t="shared" si="33"/>
        <v>0</v>
      </c>
      <c r="AK36" s="9">
        <f t="shared" si="34"/>
        <v>0</v>
      </c>
      <c r="AL36" s="9">
        <f t="shared" si="35"/>
        <v>0</v>
      </c>
      <c r="AN36" s="50"/>
    </row>
    <row r="37" spans="1:40" x14ac:dyDescent="0.25">
      <c r="A37" s="19" t="s">
        <v>110</v>
      </c>
      <c r="B37" s="19" t="s">
        <v>61</v>
      </c>
      <c r="D37" s="7">
        <v>92488</v>
      </c>
      <c r="E37" s="7"/>
      <c r="F37" s="7">
        <f>IFERROR(VLOOKUP($A37,'Contribution(Total)'!$AH$1:$AL$86,2,FALSE),0)</f>
        <v>5064.269462400006</v>
      </c>
      <c r="G37" s="8">
        <f t="shared" si="21"/>
        <v>5.2637060197835862E-3</v>
      </c>
      <c r="H37" s="12">
        <f t="shared" si="22"/>
        <v>1022429.0660428932</v>
      </c>
      <c r="I37" s="52">
        <f t="shared" si="23"/>
        <v>85202.422170241101</v>
      </c>
      <c r="J37" s="9">
        <f t="shared" si="36"/>
        <v>0.92122677720613599</v>
      </c>
      <c r="K37" s="9">
        <f t="shared" si="24"/>
        <v>1.0855090459189265</v>
      </c>
      <c r="L37" s="9">
        <f t="shared" si="37"/>
        <v>18.262851273354055</v>
      </c>
      <c r="N37" s="50"/>
      <c r="Q37" s="7">
        <v>23008</v>
      </c>
      <c r="R37" s="7"/>
      <c r="S37" s="7">
        <f>IFERROR(VLOOKUP($A37,'Contribution(Total)'!$AH$1:$AL$76,3,FALSE),0)</f>
        <v>1761.4850303999995</v>
      </c>
      <c r="T37" s="8">
        <f t="shared" si="25"/>
        <v>1.8879068228878622E-3</v>
      </c>
      <c r="U37" s="12">
        <f t="shared" si="26"/>
        <v>355627.50123231014</v>
      </c>
      <c r="V37" s="52">
        <f t="shared" si="27"/>
        <v>29635.625102692513</v>
      </c>
      <c r="W37" s="9">
        <f t="shared" si="28"/>
        <v>1.2880574192755787</v>
      </c>
      <c r="X37" s="9">
        <f t="shared" si="29"/>
        <v>0.77636290512764083</v>
      </c>
      <c r="Y37" s="9">
        <f t="shared" si="38"/>
        <v>13.061706232482329</v>
      </c>
      <c r="AA37" s="50"/>
      <c r="AD37" s="7">
        <v>0</v>
      </c>
      <c r="AE37" s="7"/>
      <c r="AF37" s="7">
        <f>IFERROR(VLOOKUP($A37,'Contribution(Total)'!$AH$1:$AL$86,4,FALSE),0)</f>
        <v>0</v>
      </c>
      <c r="AG37" s="8">
        <f t="shared" si="30"/>
        <v>0</v>
      </c>
      <c r="AH37" s="12">
        <f t="shared" si="31"/>
        <v>0</v>
      </c>
      <c r="AI37" s="52">
        <f t="shared" si="32"/>
        <v>0</v>
      </c>
      <c r="AJ37" s="9">
        <f t="shared" si="33"/>
        <v>0</v>
      </c>
      <c r="AK37" s="9">
        <f t="shared" si="34"/>
        <v>0</v>
      </c>
      <c r="AL37" s="9">
        <f t="shared" si="35"/>
        <v>0</v>
      </c>
      <c r="AN37" s="50"/>
    </row>
    <row r="38" spans="1:40" ht="15.75" thickBot="1" x14ac:dyDescent="0.3">
      <c r="A38" s="19" t="s">
        <v>133</v>
      </c>
      <c r="B38" s="19" t="s">
        <v>62</v>
      </c>
      <c r="D38" s="7">
        <v>89568</v>
      </c>
      <c r="E38" s="7"/>
      <c r="F38" s="7">
        <f>IFERROR(VLOOKUP($A38,'Contribution(Total)'!$AH$1:$AL$86,2,FALSE),0)</f>
        <v>1031.2952118000028</v>
      </c>
      <c r="G38" s="8">
        <f t="shared" si="21"/>
        <v>1.0719087629182109E-3</v>
      </c>
      <c r="H38" s="12">
        <f t="shared" si="22"/>
        <v>208208.94465506618</v>
      </c>
      <c r="I38" s="52">
        <f t="shared" si="23"/>
        <v>17350.745387922183</v>
      </c>
      <c r="J38" s="9">
        <f t="shared" si="36"/>
        <v>0.19371589616740559</v>
      </c>
      <c r="K38" s="9">
        <f t="shared" si="24"/>
        <v>5.1621989717138081</v>
      </c>
      <c r="L38" s="9">
        <f t="shared" si="37"/>
        <v>86.85001052576375</v>
      </c>
      <c r="N38" s="54"/>
      <c r="Q38" s="7">
        <v>11294</v>
      </c>
      <c r="R38" s="7"/>
      <c r="S38" s="7">
        <f>IFERROR(VLOOKUP($A38,'Contribution(Total)'!$AH$1:$AL$76,3,FALSE),0)</f>
        <v>1095.086668200003</v>
      </c>
      <c r="T38" s="8">
        <f t="shared" si="25"/>
        <v>1.1736810457474343E-3</v>
      </c>
      <c r="U38" s="12">
        <f t="shared" si="26"/>
        <v>221087.84844816307</v>
      </c>
      <c r="V38" s="52">
        <f t="shared" si="27"/>
        <v>18423.987370680257</v>
      </c>
      <c r="W38" s="9">
        <f t="shared" si="28"/>
        <v>1.6313075412325355</v>
      </c>
      <c r="X38" s="9">
        <f t="shared" si="29"/>
        <v>0.61300519658264396</v>
      </c>
      <c r="Y38" s="9">
        <f t="shared" si="38"/>
        <v>10.313338960252324</v>
      </c>
      <c r="AA38" s="54"/>
      <c r="AD38" s="7">
        <v>6698</v>
      </c>
      <c r="AE38" s="7"/>
      <c r="AF38" s="7">
        <f>IFERROR(VLOOKUP($A38,'Contribution(Total)'!$AH$1:$AL$86,4,FALSE),0)</f>
        <v>818.65702380000198</v>
      </c>
      <c r="AG38" s="8">
        <f t="shared" si="30"/>
        <v>1.095505506987278E-3</v>
      </c>
      <c r="AH38" s="12">
        <f t="shared" si="31"/>
        <v>165279.26534474321</v>
      </c>
      <c r="AI38" s="52">
        <f t="shared" si="32"/>
        <v>13773.272112061934</v>
      </c>
      <c r="AJ38" s="9">
        <f t="shared" si="33"/>
        <v>2.0563260842134867</v>
      </c>
      <c r="AK38" s="9">
        <f t="shared" si="34"/>
        <v>0.48630419449378565</v>
      </c>
      <c r="AL38" s="9">
        <f t="shared" si="35"/>
        <v>8.1816924612819566</v>
      </c>
      <c r="AN38" s="50"/>
    </row>
    <row r="39" spans="1:40" x14ac:dyDescent="0.25">
      <c r="A39" s="19"/>
      <c r="B39" s="29" t="s">
        <v>63</v>
      </c>
      <c r="D39" s="7">
        <v>0</v>
      </c>
      <c r="E39" s="7"/>
      <c r="F39" s="7">
        <f>IFERROR(VLOOKUP($A39,'Contribution(Total)'!$AH$1:$AL$86,2,FALSE),0)</f>
        <v>0</v>
      </c>
      <c r="G39" s="8">
        <f t="shared" si="21"/>
        <v>0</v>
      </c>
      <c r="H39" s="12">
        <f t="shared" si="22"/>
        <v>0</v>
      </c>
      <c r="I39" s="52">
        <f t="shared" si="23"/>
        <v>0</v>
      </c>
      <c r="J39" s="9">
        <f t="shared" si="36"/>
        <v>0</v>
      </c>
      <c r="K39" s="9">
        <f t="shared" si="24"/>
        <v>0</v>
      </c>
      <c r="L39" s="9">
        <f t="shared" si="37"/>
        <v>0</v>
      </c>
      <c r="N39" s="50"/>
      <c r="Q39" s="7">
        <v>113980</v>
      </c>
      <c r="R39" s="7"/>
      <c r="S39" s="7">
        <f>IFERROR(VLOOKUP($A39,'Contribution(Total)'!$AH$1:$AL$76,3,FALSE),0)</f>
        <v>0</v>
      </c>
      <c r="T39" s="8">
        <f t="shared" si="25"/>
        <v>0</v>
      </c>
      <c r="U39" s="12">
        <f t="shared" si="26"/>
        <v>0</v>
      </c>
      <c r="V39" s="52">
        <f t="shared" si="27"/>
        <v>0</v>
      </c>
      <c r="W39" s="9">
        <f t="shared" si="28"/>
        <v>0</v>
      </c>
      <c r="X39" s="9">
        <f t="shared" si="29"/>
        <v>0</v>
      </c>
      <c r="Y39" s="9">
        <f t="shared" si="38"/>
        <v>0</v>
      </c>
      <c r="AA39" s="50"/>
      <c r="AD39" s="7">
        <v>0</v>
      </c>
      <c r="AE39" s="7"/>
      <c r="AF39" s="7">
        <f>IFERROR(VLOOKUP($A39,'Contribution(Total)'!$AH$1:$AL$86,4,FALSE),0)</f>
        <v>0</v>
      </c>
      <c r="AG39" s="8">
        <f t="shared" si="30"/>
        <v>0</v>
      </c>
      <c r="AH39" s="12">
        <f t="shared" si="31"/>
        <v>0</v>
      </c>
      <c r="AI39" s="52">
        <f t="shared" si="32"/>
        <v>0</v>
      </c>
      <c r="AJ39" s="9">
        <f t="shared" si="33"/>
        <v>0</v>
      </c>
      <c r="AK39" s="9">
        <f t="shared" si="34"/>
        <v>0</v>
      </c>
      <c r="AL39" s="9">
        <f t="shared" si="35"/>
        <v>0</v>
      </c>
      <c r="AN39" s="50"/>
    </row>
    <row r="40" spans="1:40" x14ac:dyDescent="0.25">
      <c r="A40" s="28" t="s">
        <v>129</v>
      </c>
      <c r="B40" s="19" t="s">
        <v>140</v>
      </c>
      <c r="D40" s="7">
        <v>355911</v>
      </c>
      <c r="E40" s="7"/>
      <c r="F40" s="7">
        <f>IFERROR(VLOOKUP($A40,'Contribution(Total)'!$AH$1:$AL$86,2,FALSE),0)</f>
        <v>0</v>
      </c>
      <c r="G40" s="8">
        <f t="shared" si="21"/>
        <v>0</v>
      </c>
      <c r="H40" s="12">
        <f t="shared" si="22"/>
        <v>0</v>
      </c>
      <c r="I40" s="52">
        <f t="shared" si="23"/>
        <v>0</v>
      </c>
      <c r="J40" s="9">
        <f t="shared" si="36"/>
        <v>0</v>
      </c>
      <c r="K40" s="9">
        <f t="shared" si="24"/>
        <v>0</v>
      </c>
      <c r="L40" s="9">
        <f t="shared" si="37"/>
        <v>0</v>
      </c>
      <c r="N40" s="50"/>
      <c r="Q40" s="7">
        <v>0</v>
      </c>
      <c r="R40" s="7"/>
      <c r="S40" s="7">
        <f>IFERROR(VLOOKUP($A40,'Contribution(Total)'!$AH$1:$AL$76,3,FALSE),0)</f>
        <v>0</v>
      </c>
      <c r="T40" s="8">
        <f t="shared" si="25"/>
        <v>0</v>
      </c>
      <c r="U40" s="12">
        <f t="shared" si="26"/>
        <v>0</v>
      </c>
      <c r="V40" s="52">
        <f t="shared" si="27"/>
        <v>0</v>
      </c>
      <c r="W40" s="9">
        <f t="shared" si="28"/>
        <v>0</v>
      </c>
      <c r="X40" s="9">
        <f t="shared" si="29"/>
        <v>0</v>
      </c>
      <c r="Y40" s="9">
        <f t="shared" si="38"/>
        <v>0</v>
      </c>
      <c r="AA40" s="50"/>
      <c r="AD40" s="7">
        <v>0</v>
      </c>
      <c r="AE40" s="7"/>
      <c r="AF40" s="7">
        <f>IFERROR(VLOOKUP($A40,'Contribution(Total)'!$AH$1:$AL$86,4,FALSE),0)</f>
        <v>0</v>
      </c>
      <c r="AG40" s="8">
        <f t="shared" si="30"/>
        <v>0</v>
      </c>
      <c r="AH40" s="12">
        <f t="shared" si="31"/>
        <v>0</v>
      </c>
      <c r="AI40" s="52">
        <f t="shared" si="32"/>
        <v>0</v>
      </c>
      <c r="AJ40" s="9">
        <f t="shared" si="33"/>
        <v>0</v>
      </c>
      <c r="AK40" s="9">
        <f t="shared" si="34"/>
        <v>0</v>
      </c>
      <c r="AL40" s="9">
        <f t="shared" si="35"/>
        <v>0</v>
      </c>
      <c r="AN40" s="50"/>
    </row>
    <row r="41" spans="1:40" x14ac:dyDescent="0.25">
      <c r="A41" s="28" t="s">
        <v>130</v>
      </c>
      <c r="B41" s="37" t="s">
        <v>141</v>
      </c>
      <c r="D41" s="7">
        <v>1457269</v>
      </c>
      <c r="E41" s="7"/>
      <c r="F41" s="7">
        <f>IFERROR(VLOOKUP($A41,'Contribution(Total)'!$AH$1:$AL$86,2,FALSE),0)</f>
        <v>0</v>
      </c>
      <c r="G41" s="8">
        <f t="shared" si="21"/>
        <v>0</v>
      </c>
      <c r="H41" s="12">
        <f t="shared" si="22"/>
        <v>0</v>
      </c>
      <c r="I41" s="52">
        <f t="shared" si="23"/>
        <v>0</v>
      </c>
      <c r="J41" s="9">
        <f t="shared" si="36"/>
        <v>0</v>
      </c>
      <c r="K41" s="9">
        <f t="shared" si="24"/>
        <v>0</v>
      </c>
      <c r="L41" s="9">
        <f t="shared" si="37"/>
        <v>0</v>
      </c>
      <c r="N41" s="50"/>
      <c r="Q41" s="7">
        <v>31123.07987559972</v>
      </c>
      <c r="R41" s="7"/>
      <c r="S41" s="7">
        <f>IFERROR(VLOOKUP($A41,'Contribution(Total)'!$AH$1:$AL$76,3,FALSE),0)</f>
        <v>0</v>
      </c>
      <c r="T41" s="8">
        <f t="shared" si="25"/>
        <v>0</v>
      </c>
      <c r="U41" s="12">
        <f t="shared" si="26"/>
        <v>0</v>
      </c>
      <c r="V41" s="52">
        <f t="shared" si="27"/>
        <v>0</v>
      </c>
      <c r="W41" s="9">
        <f t="shared" si="28"/>
        <v>0</v>
      </c>
      <c r="X41" s="9">
        <f t="shared" si="29"/>
        <v>0</v>
      </c>
      <c r="Y41" s="9">
        <f t="shared" si="38"/>
        <v>0</v>
      </c>
      <c r="AA41" s="50"/>
      <c r="AD41" s="7">
        <v>22237.755599063406</v>
      </c>
      <c r="AE41" s="7"/>
      <c r="AF41" s="7">
        <f>IFERROR(VLOOKUP($A41,'Contribution(Total)'!$AH$1:$AL$86,4,FALSE),0)</f>
        <v>0</v>
      </c>
      <c r="AG41" s="8">
        <f t="shared" si="30"/>
        <v>0</v>
      </c>
      <c r="AH41" s="12">
        <f t="shared" si="31"/>
        <v>0</v>
      </c>
      <c r="AI41" s="52">
        <f t="shared" si="32"/>
        <v>0</v>
      </c>
      <c r="AJ41" s="9">
        <f t="shared" si="33"/>
        <v>0</v>
      </c>
      <c r="AK41" s="9">
        <f t="shared" si="34"/>
        <v>0</v>
      </c>
      <c r="AL41" s="9">
        <f t="shared" si="35"/>
        <v>0</v>
      </c>
      <c r="AN41" s="50"/>
    </row>
    <row r="42" spans="1:40" x14ac:dyDescent="0.25">
      <c r="A42" s="28" t="s">
        <v>131</v>
      </c>
      <c r="B42" s="37" t="s">
        <v>142</v>
      </c>
      <c r="D42" s="7">
        <v>0</v>
      </c>
      <c r="E42" s="7"/>
      <c r="F42" s="7">
        <f>IFERROR(VLOOKUP($A42,'Contribution(Total)'!$AH$1:$AL$86,2,FALSE),0)</f>
        <v>0</v>
      </c>
      <c r="G42" s="8">
        <f t="shared" si="21"/>
        <v>0</v>
      </c>
      <c r="H42" s="12">
        <f>F42*$H$1</f>
        <v>0</v>
      </c>
      <c r="I42" s="52">
        <f>H42/12</f>
        <v>0</v>
      </c>
      <c r="J42" s="9">
        <f>IFERROR(I42/D42,0)</f>
        <v>0</v>
      </c>
      <c r="K42" s="9">
        <f>IFERROR(D42/I42,0)</f>
        <v>0</v>
      </c>
      <c r="L42" s="9">
        <f>IFERROR(D42/F42,0)</f>
        <v>0</v>
      </c>
      <c r="N42" s="50"/>
      <c r="Q42" s="7">
        <v>9420.5798743283831</v>
      </c>
      <c r="R42" s="7"/>
      <c r="S42" s="7">
        <f>IFERROR(VLOOKUP($A42,'Contribution(Total)'!$AH$1:$AL$76,3,FALSE),0)</f>
        <v>0</v>
      </c>
      <c r="T42" s="8">
        <f t="shared" si="25"/>
        <v>0</v>
      </c>
      <c r="U42" s="12">
        <f t="shared" si="26"/>
        <v>0</v>
      </c>
      <c r="V42" s="52">
        <f t="shared" si="27"/>
        <v>0</v>
      </c>
      <c r="W42" s="9">
        <f t="shared" si="28"/>
        <v>0</v>
      </c>
      <c r="X42" s="9">
        <f t="shared" si="29"/>
        <v>0</v>
      </c>
      <c r="Y42" s="9">
        <f t="shared" si="38"/>
        <v>0</v>
      </c>
      <c r="AA42" s="50"/>
      <c r="AD42" s="7">
        <v>670988.59719602112</v>
      </c>
      <c r="AE42" s="7"/>
      <c r="AF42" s="7">
        <f>IFERROR(VLOOKUP($A42,'Contribution(Total)'!$AH$1:$AL$86,4,FALSE),0)</f>
        <v>0</v>
      </c>
      <c r="AG42" s="8">
        <f t="shared" si="30"/>
        <v>0</v>
      </c>
      <c r="AH42" s="12">
        <f t="shared" si="31"/>
        <v>0</v>
      </c>
      <c r="AI42" s="52">
        <f t="shared" si="32"/>
        <v>0</v>
      </c>
      <c r="AJ42" s="9">
        <f t="shared" si="33"/>
        <v>0</v>
      </c>
      <c r="AK42" s="9">
        <f t="shared" si="34"/>
        <v>0</v>
      </c>
      <c r="AL42" s="9">
        <f t="shared" si="35"/>
        <v>0</v>
      </c>
      <c r="AN42" s="50"/>
    </row>
    <row r="43" spans="1:40" x14ac:dyDescent="0.25">
      <c r="A43" s="28" t="s">
        <v>132</v>
      </c>
      <c r="B43" s="37" t="s">
        <v>143</v>
      </c>
      <c r="D43" s="7">
        <v>2173025</v>
      </c>
      <c r="E43" s="7"/>
      <c r="F43" s="7">
        <f>IFERROR(VLOOKUP($A43,'Contribution(Total)'!$AH$1:$AL$86,2,FALSE),0)</f>
        <v>0</v>
      </c>
      <c r="G43" s="8">
        <f t="shared" si="21"/>
        <v>0</v>
      </c>
      <c r="H43" s="12">
        <f>F43*$H$1</f>
        <v>0</v>
      </c>
      <c r="I43" s="52">
        <f>H43/12</f>
        <v>0</v>
      </c>
      <c r="J43" s="9">
        <f>IFERROR(I43/D43,0)</f>
        <v>0</v>
      </c>
      <c r="K43" s="9">
        <f>IFERROR(D43/I43,0)</f>
        <v>0</v>
      </c>
      <c r="L43" s="9">
        <f>IFERROR(D43/F43,0)</f>
        <v>0</v>
      </c>
      <c r="N43" s="50"/>
      <c r="Q43" s="7">
        <v>1626252.55290977</v>
      </c>
      <c r="R43" s="7"/>
      <c r="S43" s="7">
        <f>IFERROR(VLOOKUP($A43,'Contribution(Total)'!$AH$1:$AL$76,3,FALSE),0)</f>
        <v>0</v>
      </c>
      <c r="T43" s="8">
        <f t="shared" si="25"/>
        <v>0</v>
      </c>
      <c r="U43" s="12">
        <f>S43*$H$1</f>
        <v>0</v>
      </c>
      <c r="V43" s="52">
        <f>U43/12</f>
        <v>0</v>
      </c>
      <c r="W43" s="9">
        <f>IFERROR(V43/Q43,0)</f>
        <v>0</v>
      </c>
      <c r="X43" s="9">
        <f>IFERROR(Q43/V43,0)</f>
        <v>0</v>
      </c>
      <c r="Y43" s="9">
        <f>IFERROR(Q43/S43,0)</f>
        <v>0</v>
      </c>
      <c r="AA43" s="50"/>
      <c r="AD43" s="3">
        <v>0</v>
      </c>
      <c r="AE43" s="3"/>
      <c r="AF43" s="7">
        <f>IFERROR(VLOOKUP($A43,'Contribution(Total)'!$AH$1:$AL$86,4,FALSE),0)</f>
        <v>0</v>
      </c>
      <c r="AG43" s="8">
        <f t="shared" si="30"/>
        <v>0</v>
      </c>
      <c r="AH43" s="12">
        <f>AF43*$H$1</f>
        <v>0</v>
      </c>
      <c r="AI43" s="52">
        <f>AH43/12</f>
        <v>0</v>
      </c>
      <c r="AJ43" s="9">
        <f>IFERROR(AI43/AD43,0)</f>
        <v>0</v>
      </c>
      <c r="AK43" s="9">
        <f>IFERROR(AD43/AI43,0)</f>
        <v>0</v>
      </c>
      <c r="AL43" s="9">
        <f>IFERROR(AD43/AF43,0)</f>
        <v>0</v>
      </c>
      <c r="AN43" s="50"/>
    </row>
    <row r="44" spans="1:40" x14ac:dyDescent="0.25">
      <c r="A44" s="28" t="s">
        <v>134</v>
      </c>
      <c r="B44" s="37" t="s">
        <v>144</v>
      </c>
      <c r="D44" s="7">
        <v>179546</v>
      </c>
      <c r="E44" s="7"/>
      <c r="F44" s="7">
        <f>IFERROR(VLOOKUP($A44,'Contribution(Total)'!$AH$1:$AL$86,2,FALSE),0)</f>
        <v>0</v>
      </c>
      <c r="G44" s="8">
        <f t="shared" si="21"/>
        <v>0</v>
      </c>
      <c r="H44" s="12">
        <f>F44*$H$1</f>
        <v>0</v>
      </c>
      <c r="I44" s="52">
        <f>H44/12</f>
        <v>0</v>
      </c>
      <c r="J44" s="9">
        <f>IFERROR(I44/D44,0)</f>
        <v>0</v>
      </c>
      <c r="K44" s="9">
        <f>IFERROR(D44/I44,0)</f>
        <v>0</v>
      </c>
      <c r="L44" s="9">
        <f>IFERROR(D44/F44,0)</f>
        <v>0</v>
      </c>
      <c r="N44" s="50"/>
      <c r="Q44" s="7">
        <v>379948.75042437244</v>
      </c>
      <c r="R44" s="7"/>
      <c r="S44" s="7">
        <f>IFERROR(VLOOKUP($A44,'Contribution(Total)'!$AH$1:$AL$76,3,FALSE),0)</f>
        <v>0</v>
      </c>
      <c r="T44" s="8">
        <f t="shared" si="25"/>
        <v>0</v>
      </c>
      <c r="U44" s="12">
        <f>S44*$H$1</f>
        <v>0</v>
      </c>
      <c r="V44" s="52">
        <f>U44/12</f>
        <v>0</v>
      </c>
      <c r="W44" s="9">
        <f>IFERROR(V44/Q44,0)</f>
        <v>0</v>
      </c>
      <c r="X44" s="9">
        <f>IFERROR(Q44/V44,0)</f>
        <v>0</v>
      </c>
      <c r="Y44" s="9">
        <f>IFERROR(Q44/S44,0)</f>
        <v>0</v>
      </c>
      <c r="AA44" s="50"/>
      <c r="AD44" s="3">
        <v>323949.95420587895</v>
      </c>
      <c r="AE44" s="3"/>
      <c r="AF44" s="7">
        <f>IFERROR(VLOOKUP($A44,'Contribution(Total)'!$AH$1:$AL$86,4,FALSE),0)</f>
        <v>0</v>
      </c>
      <c r="AG44" s="8">
        <f t="shared" si="30"/>
        <v>0</v>
      </c>
      <c r="AH44" s="12">
        <f>AF44*$H$1</f>
        <v>0</v>
      </c>
      <c r="AI44" s="52">
        <f>AH44/12</f>
        <v>0</v>
      </c>
      <c r="AJ44" s="9">
        <f>IFERROR(AI44/AD44,0)</f>
        <v>0</v>
      </c>
      <c r="AK44" s="9">
        <f>IFERROR(AD44/AI44,0)</f>
        <v>0</v>
      </c>
      <c r="AL44" s="9">
        <f>IFERROR(AD44/AF44,0)</f>
        <v>0</v>
      </c>
      <c r="AN44" s="50"/>
    </row>
    <row r="45" spans="1:40" x14ac:dyDescent="0.25">
      <c r="A45" s="57" t="s">
        <v>46</v>
      </c>
      <c r="B45" s="61" t="s">
        <v>46</v>
      </c>
      <c r="D45" s="63">
        <f>SUM(D26:D42)</f>
        <v>9415007.5999999996</v>
      </c>
      <c r="E45" s="63"/>
      <c r="F45" s="63">
        <f>SUM(F26:F44)</f>
        <v>30300.517051899998</v>
      </c>
      <c r="G45" s="62">
        <f>SUM(G26:G44)</f>
        <v>3.1493785074591184E-2</v>
      </c>
      <c r="H45" s="58"/>
      <c r="I45" s="58"/>
      <c r="J45" s="58"/>
      <c r="K45" s="58"/>
      <c r="L45" s="58"/>
      <c r="N45" s="50"/>
      <c r="Q45" s="63">
        <f>SUM(Q26:Q42)</f>
        <v>4162714.8597499281</v>
      </c>
      <c r="R45" s="63"/>
      <c r="S45" s="63">
        <f>SUM(S26:S42)</f>
        <v>25864.237723600032</v>
      </c>
      <c r="T45" s="62">
        <f>SUM(T26:T44)</f>
        <v>2.7720514239107638E-2</v>
      </c>
      <c r="U45" s="58"/>
      <c r="V45" s="58"/>
      <c r="W45" s="58"/>
      <c r="X45" s="58"/>
      <c r="Y45" s="58"/>
      <c r="AD45" s="63">
        <f>SUM(AD26:AD42)</f>
        <v>1350760.2527950844</v>
      </c>
      <c r="AE45" s="63"/>
      <c r="AF45" s="63">
        <f>SUM(AF26:AF44)</f>
        <v>7896.1622562000193</v>
      </c>
      <c r="AG45" s="62">
        <f>SUM(AG26:AG44)</f>
        <v>1.0566438672424409E-2</v>
      </c>
      <c r="AH45" s="58"/>
      <c r="AI45" s="58"/>
      <c r="AJ45" s="58"/>
      <c r="AK45" s="58"/>
      <c r="AL45" s="58"/>
    </row>
  </sheetData>
  <mergeCells count="3">
    <mergeCell ref="C2:K2"/>
    <mergeCell ref="P2:X2"/>
    <mergeCell ref="AC2:AK2"/>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5266-2360-4484-88B9-D4AF155DE084}">
  <sheetPr codeName="Sheet14"/>
  <dimension ref="A2:F810"/>
  <sheetViews>
    <sheetView showGridLines="0" topLeftCell="G1" zoomScale="81" zoomScaleNormal="70" workbookViewId="0">
      <selection activeCell="G1" sqref="G1"/>
    </sheetView>
  </sheetViews>
  <sheetFormatPr defaultRowHeight="15" x14ac:dyDescent="0.25"/>
  <cols>
    <col min="1" max="1" width="10" bestFit="1" customWidth="1"/>
    <col min="2" max="2" width="10.7109375" bestFit="1" customWidth="1"/>
    <col min="3" max="3" width="15.85546875" customWidth="1"/>
    <col min="4" max="4" width="14.85546875" customWidth="1"/>
    <col min="5" max="5" width="12.42578125" customWidth="1"/>
    <col min="6" max="6" width="13.42578125" customWidth="1"/>
  </cols>
  <sheetData>
    <row r="2" spans="1:6" x14ac:dyDescent="0.25">
      <c r="B2" t="s">
        <v>272</v>
      </c>
      <c r="C2" s="263">
        <f>CORREL($B$736:$B$810,C736:C810)</f>
        <v>0.32874235838936938</v>
      </c>
      <c r="D2" s="263">
        <f>IFERROR(CORREL($B$736:$B$810,D736:D810),0)</f>
        <v>0</v>
      </c>
      <c r="E2" s="263">
        <f>CORREL($B$736:$B$810,E736:E810)</f>
        <v>0.1104896229095213</v>
      </c>
      <c r="F2" s="263">
        <f>CORREL($B$736:$B$810,F736:F810)</f>
        <v>0.48532287053004958</v>
      </c>
    </row>
    <row r="3" spans="1:6" x14ac:dyDescent="0.25">
      <c r="B3" t="s">
        <v>271</v>
      </c>
      <c r="C3" s="263">
        <f>CORREL($B$666:$B$735,C666:C735)</f>
        <v>0.73613800524581174</v>
      </c>
      <c r="D3" s="263">
        <f>IFERROR(CORREL($B$666:$B$735,D666:D735),0)</f>
        <v>0</v>
      </c>
      <c r="E3" s="263">
        <f>CORREL($B$666:$B$735,E666:E735)</f>
        <v>0.5506066106013825</v>
      </c>
      <c r="F3" s="263">
        <f>CORREL($B$666:$B$735,F666:F735)</f>
        <v>0.59250705120530267</v>
      </c>
    </row>
    <row r="4" spans="1:6" x14ac:dyDescent="0.25">
      <c r="C4" s="263">
        <f>CORREL($B$6:$B$810,C6:C810)</f>
        <v>-0.33754635851287351</v>
      </c>
      <c r="D4" s="263">
        <f>CORREL($B$6:$B$810,D6:D810)</f>
        <v>0.35396222562870622</v>
      </c>
      <c r="E4" s="263">
        <f>CORREL($B$6:$B$810,E6:E810)</f>
        <v>0.17187759516473178</v>
      </c>
      <c r="F4" s="263">
        <f>CORREL($B$6:$B$810,F6:F810)</f>
        <v>0.42124822784205002</v>
      </c>
    </row>
    <row r="5" spans="1:6" x14ac:dyDescent="0.25">
      <c r="A5" s="257" t="s">
        <v>0</v>
      </c>
      <c r="B5" s="257" t="s">
        <v>111</v>
      </c>
      <c r="C5" s="258" t="s">
        <v>23</v>
      </c>
      <c r="D5" s="258" t="s">
        <v>25</v>
      </c>
      <c r="E5" s="258" t="s">
        <v>27</v>
      </c>
      <c r="F5" s="258" t="s">
        <v>29</v>
      </c>
    </row>
    <row r="6" spans="1:6" x14ac:dyDescent="0.25">
      <c r="A6" s="259">
        <v>43627</v>
      </c>
      <c r="B6" s="261">
        <v>942</v>
      </c>
      <c r="C6" s="261">
        <v>0</v>
      </c>
      <c r="D6" s="261">
        <v>3.6259999999999999</v>
      </c>
      <c r="E6" s="262">
        <v>0</v>
      </c>
      <c r="F6" s="262">
        <v>0</v>
      </c>
    </row>
    <row r="7" spans="1:6" x14ac:dyDescent="0.25">
      <c r="A7" s="259">
        <v>43628</v>
      </c>
      <c r="B7" s="261">
        <v>2346</v>
      </c>
      <c r="C7" s="261">
        <v>0</v>
      </c>
      <c r="D7" s="261">
        <v>4.0620000000000003</v>
      </c>
      <c r="E7" s="262">
        <v>0</v>
      </c>
      <c r="F7" s="262">
        <v>8.58</v>
      </c>
    </row>
    <row r="8" spans="1:6" x14ac:dyDescent="0.25">
      <c r="A8" s="259">
        <v>43629</v>
      </c>
      <c r="B8" s="261">
        <v>2918</v>
      </c>
      <c r="C8" s="261">
        <v>0</v>
      </c>
      <c r="D8" s="261">
        <v>6.0609999999999999</v>
      </c>
      <c r="E8" s="262">
        <v>0</v>
      </c>
      <c r="F8" s="262">
        <v>6.6459999999999999</v>
      </c>
    </row>
    <row r="9" spans="1:6" x14ac:dyDescent="0.25">
      <c r="A9" s="259">
        <v>43630</v>
      </c>
      <c r="B9" s="261">
        <v>4192</v>
      </c>
      <c r="C9" s="261">
        <v>0</v>
      </c>
      <c r="D9" s="261">
        <v>5.32</v>
      </c>
      <c r="E9" s="262">
        <v>0</v>
      </c>
      <c r="F9" s="262">
        <v>8.0709999999999997</v>
      </c>
    </row>
    <row r="10" spans="1:6" x14ac:dyDescent="0.25">
      <c r="A10" s="259">
        <v>43631</v>
      </c>
      <c r="B10" s="261">
        <v>5102</v>
      </c>
      <c r="C10" s="261">
        <v>0</v>
      </c>
      <c r="D10" s="261">
        <v>5.2889999999999997</v>
      </c>
      <c r="E10" s="262">
        <v>0</v>
      </c>
      <c r="F10" s="262">
        <v>10.057</v>
      </c>
    </row>
    <row r="11" spans="1:6" x14ac:dyDescent="0.25">
      <c r="A11" s="259">
        <v>43632</v>
      </c>
      <c r="B11" s="261">
        <v>3205</v>
      </c>
      <c r="C11" s="261">
        <v>0</v>
      </c>
      <c r="D11" s="261">
        <v>6.3470000000000004</v>
      </c>
      <c r="E11" s="262">
        <v>0</v>
      </c>
      <c r="F11" s="262">
        <v>7.766</v>
      </c>
    </row>
    <row r="12" spans="1:6" x14ac:dyDescent="0.25">
      <c r="A12" s="259">
        <v>43633</v>
      </c>
      <c r="B12" s="261">
        <v>2298</v>
      </c>
      <c r="C12" s="261">
        <v>0</v>
      </c>
      <c r="D12" s="261">
        <v>5.2910000000000004</v>
      </c>
      <c r="E12" s="262">
        <v>0</v>
      </c>
      <c r="F12" s="262">
        <v>4.8929999999999998</v>
      </c>
    </row>
    <row r="13" spans="1:6" x14ac:dyDescent="0.25">
      <c r="A13" s="259">
        <v>43634</v>
      </c>
      <c r="B13" s="261">
        <v>2569</v>
      </c>
      <c r="C13" s="261">
        <v>0</v>
      </c>
      <c r="D13" s="261">
        <v>5.1420000000000003</v>
      </c>
      <c r="E13" s="262">
        <v>0</v>
      </c>
      <c r="F13" s="262">
        <v>4.7080000000000002</v>
      </c>
    </row>
    <row r="14" spans="1:6" x14ac:dyDescent="0.25">
      <c r="A14" s="259">
        <v>43635</v>
      </c>
      <c r="B14" s="261">
        <v>2562</v>
      </c>
      <c r="C14" s="261">
        <v>0</v>
      </c>
      <c r="D14" s="261">
        <v>8.4540000000000006</v>
      </c>
      <c r="E14" s="262">
        <v>0</v>
      </c>
      <c r="F14" s="262">
        <v>4.5439999999999996</v>
      </c>
    </row>
    <row r="15" spans="1:6" x14ac:dyDescent="0.25">
      <c r="A15" s="259">
        <v>43636</v>
      </c>
      <c r="B15" s="261">
        <v>2652</v>
      </c>
      <c r="C15" s="261">
        <v>0</v>
      </c>
      <c r="D15" s="261">
        <v>9.4049999999999994</v>
      </c>
      <c r="E15" s="262">
        <v>0</v>
      </c>
      <c r="F15" s="262">
        <v>4.7430000000000003</v>
      </c>
    </row>
    <row r="16" spans="1:6" x14ac:dyDescent="0.25">
      <c r="A16" s="259">
        <v>43637</v>
      </c>
      <c r="B16" s="261">
        <v>3236</v>
      </c>
      <c r="C16" s="261">
        <v>0</v>
      </c>
      <c r="D16" s="261">
        <v>9.3849999999999998</v>
      </c>
      <c r="E16" s="262">
        <v>0</v>
      </c>
      <c r="F16" s="262">
        <v>5.1470000000000002</v>
      </c>
    </row>
    <row r="17" spans="1:6" x14ac:dyDescent="0.25">
      <c r="A17" s="259">
        <v>43638</v>
      </c>
      <c r="B17" s="261">
        <v>3836</v>
      </c>
      <c r="C17" s="261">
        <v>0</v>
      </c>
      <c r="D17" s="261">
        <v>8.157</v>
      </c>
      <c r="E17" s="262">
        <v>0</v>
      </c>
      <c r="F17" s="262">
        <v>6.5</v>
      </c>
    </row>
    <row r="18" spans="1:6" x14ac:dyDescent="0.25">
      <c r="A18" s="259">
        <v>43639</v>
      </c>
      <c r="B18" s="261">
        <v>2942</v>
      </c>
      <c r="C18" s="261">
        <v>0</v>
      </c>
      <c r="D18" s="261">
        <v>8.7469999999999999</v>
      </c>
      <c r="E18" s="262">
        <v>0</v>
      </c>
      <c r="F18" s="262">
        <v>5.7629999999999999</v>
      </c>
    </row>
    <row r="19" spans="1:6" x14ac:dyDescent="0.25">
      <c r="A19" s="259">
        <v>43640</v>
      </c>
      <c r="B19" s="261">
        <v>1819</v>
      </c>
      <c r="C19" s="261">
        <v>0</v>
      </c>
      <c r="D19" s="261">
        <v>8.7110000000000003</v>
      </c>
      <c r="E19" s="262">
        <v>0</v>
      </c>
      <c r="F19" s="262">
        <v>4.5019999999999998</v>
      </c>
    </row>
    <row r="20" spans="1:6" x14ac:dyDescent="0.25">
      <c r="A20" s="259">
        <v>43641</v>
      </c>
      <c r="B20" s="261">
        <v>2052</v>
      </c>
      <c r="C20" s="261">
        <v>0</v>
      </c>
      <c r="D20" s="261">
        <v>7.3769999999999998</v>
      </c>
      <c r="E20" s="262">
        <v>0</v>
      </c>
      <c r="F20" s="262">
        <v>1.742</v>
      </c>
    </row>
    <row r="21" spans="1:6" x14ac:dyDescent="0.25">
      <c r="A21" s="259">
        <v>43642</v>
      </c>
      <c r="B21" s="261">
        <v>2169</v>
      </c>
      <c r="C21" s="261">
        <v>0</v>
      </c>
      <c r="D21" s="261">
        <v>6.7590000000000003</v>
      </c>
      <c r="E21" s="262">
        <v>0</v>
      </c>
      <c r="F21" s="262">
        <v>0.59399999999999997</v>
      </c>
    </row>
    <row r="22" spans="1:6" x14ac:dyDescent="0.25">
      <c r="A22" s="259">
        <v>43643</v>
      </c>
      <c r="B22" s="261">
        <v>2356</v>
      </c>
      <c r="C22" s="261">
        <v>0</v>
      </c>
      <c r="D22" s="261">
        <v>6.6150000000000002</v>
      </c>
      <c r="E22" s="262">
        <v>0</v>
      </c>
      <c r="F22" s="262">
        <v>0.60399999999999998</v>
      </c>
    </row>
    <row r="23" spans="1:6" x14ac:dyDescent="0.25">
      <c r="A23" s="259">
        <v>43644</v>
      </c>
      <c r="B23" s="261">
        <v>2863</v>
      </c>
      <c r="C23" s="261">
        <v>0</v>
      </c>
      <c r="D23" s="261">
        <v>5.1859999999999999</v>
      </c>
      <c r="E23" s="262">
        <v>0</v>
      </c>
      <c r="F23" s="262">
        <v>0.80300000000000005</v>
      </c>
    </row>
    <row r="24" spans="1:6" x14ac:dyDescent="0.25">
      <c r="A24" s="259">
        <v>43645</v>
      </c>
      <c r="B24" s="261">
        <v>3937</v>
      </c>
      <c r="C24" s="261">
        <v>0</v>
      </c>
      <c r="D24" s="261">
        <v>3.7589999999999999</v>
      </c>
      <c r="E24" s="262">
        <v>0</v>
      </c>
      <c r="F24" s="262">
        <v>0.876</v>
      </c>
    </row>
    <row r="25" spans="1:6" x14ac:dyDescent="0.25">
      <c r="A25" s="259">
        <v>43646</v>
      </c>
      <c r="B25" s="261">
        <v>2927</v>
      </c>
      <c r="C25" s="261">
        <v>0</v>
      </c>
      <c r="D25" s="261">
        <v>4.5140000000000002</v>
      </c>
      <c r="E25" s="262">
        <v>0</v>
      </c>
      <c r="F25" s="262">
        <v>0.626</v>
      </c>
    </row>
    <row r="26" spans="1:6" x14ac:dyDescent="0.25">
      <c r="A26" s="259">
        <v>43647</v>
      </c>
      <c r="B26" s="261">
        <v>1543</v>
      </c>
      <c r="C26" s="261">
        <v>0</v>
      </c>
      <c r="D26" s="261">
        <v>6.5119999999999996</v>
      </c>
      <c r="E26" s="262">
        <v>0</v>
      </c>
      <c r="F26" s="262">
        <v>0.70799999999999996</v>
      </c>
    </row>
    <row r="27" spans="1:6" x14ac:dyDescent="0.25">
      <c r="A27" s="259">
        <v>43648</v>
      </c>
      <c r="B27" s="261">
        <v>1451</v>
      </c>
      <c r="C27" s="261">
        <v>0</v>
      </c>
      <c r="D27" s="261">
        <v>7.1230000000000002</v>
      </c>
      <c r="E27" s="262">
        <v>0</v>
      </c>
      <c r="F27" s="262">
        <v>0.83499999999999996</v>
      </c>
    </row>
    <row r="28" spans="1:6" x14ac:dyDescent="0.25">
      <c r="A28" s="259">
        <v>43649</v>
      </c>
      <c r="B28" s="261">
        <v>1506</v>
      </c>
      <c r="C28" s="261">
        <v>0</v>
      </c>
      <c r="D28" s="261">
        <v>4.0229999999999997</v>
      </c>
      <c r="E28" s="262">
        <v>0</v>
      </c>
      <c r="F28" s="262">
        <v>0.76600000000000001</v>
      </c>
    </row>
    <row r="29" spans="1:6" x14ac:dyDescent="0.25">
      <c r="A29" s="259">
        <v>43650</v>
      </c>
      <c r="B29" s="261">
        <v>1840</v>
      </c>
      <c r="C29" s="261">
        <v>0</v>
      </c>
      <c r="D29" s="261">
        <v>1.8779999999999999</v>
      </c>
      <c r="E29" s="262">
        <v>0</v>
      </c>
      <c r="F29" s="262">
        <v>0.89600000000000002</v>
      </c>
    </row>
    <row r="30" spans="1:6" x14ac:dyDescent="0.25">
      <c r="A30" s="259">
        <v>43651</v>
      </c>
      <c r="B30" s="261">
        <v>2534</v>
      </c>
      <c r="C30" s="261">
        <v>0</v>
      </c>
      <c r="D30" s="261">
        <v>2.5190000000000001</v>
      </c>
      <c r="E30" s="262">
        <v>0</v>
      </c>
      <c r="F30" s="262">
        <v>0.75</v>
      </c>
    </row>
    <row r="31" spans="1:6" x14ac:dyDescent="0.25">
      <c r="A31" s="259">
        <v>43652</v>
      </c>
      <c r="B31" s="261">
        <v>3548</v>
      </c>
      <c r="C31" s="261">
        <v>0</v>
      </c>
      <c r="D31" s="261">
        <v>3.6040000000000001</v>
      </c>
      <c r="E31" s="262">
        <v>0</v>
      </c>
      <c r="F31" s="262">
        <v>1.411</v>
      </c>
    </row>
    <row r="32" spans="1:6" x14ac:dyDescent="0.25">
      <c r="A32" s="259">
        <v>43653</v>
      </c>
      <c r="B32" s="261">
        <v>2819</v>
      </c>
      <c r="C32" s="261">
        <v>0</v>
      </c>
      <c r="D32" s="261">
        <v>4.8869999999999996</v>
      </c>
      <c r="E32" s="262">
        <v>0</v>
      </c>
      <c r="F32" s="262">
        <v>1.9390000000000001</v>
      </c>
    </row>
    <row r="33" spans="1:6" x14ac:dyDescent="0.25">
      <c r="A33" s="259">
        <v>43654</v>
      </c>
      <c r="B33" s="261">
        <v>1941</v>
      </c>
      <c r="C33" s="261">
        <v>0</v>
      </c>
      <c r="D33" s="261">
        <v>5.9509999999999996</v>
      </c>
      <c r="E33" s="262">
        <v>0</v>
      </c>
      <c r="F33" s="262">
        <v>2.1459999999999999</v>
      </c>
    </row>
    <row r="34" spans="1:6" x14ac:dyDescent="0.25">
      <c r="A34" s="259">
        <v>43655</v>
      </c>
      <c r="B34" s="261">
        <v>2043</v>
      </c>
      <c r="C34" s="261">
        <v>0</v>
      </c>
      <c r="D34" s="261">
        <v>7.6589999999999998</v>
      </c>
      <c r="E34" s="262">
        <v>0</v>
      </c>
      <c r="F34" s="262">
        <v>0.86199999999999999</v>
      </c>
    </row>
    <row r="35" spans="1:6" x14ac:dyDescent="0.25">
      <c r="A35" s="259">
        <v>43656</v>
      </c>
      <c r="B35" s="261">
        <v>2090</v>
      </c>
      <c r="C35" s="261">
        <v>0</v>
      </c>
      <c r="D35" s="261">
        <v>8.6170000000000009</v>
      </c>
      <c r="E35" s="262">
        <v>0</v>
      </c>
      <c r="F35" s="262">
        <v>0.97699999999999998</v>
      </c>
    </row>
    <row r="36" spans="1:6" x14ac:dyDescent="0.25">
      <c r="A36" s="259">
        <v>43657</v>
      </c>
      <c r="B36" s="261">
        <v>2176</v>
      </c>
      <c r="C36" s="261">
        <v>0</v>
      </c>
      <c r="D36" s="261">
        <v>7.2880000000000003</v>
      </c>
      <c r="E36" s="262">
        <v>0</v>
      </c>
      <c r="F36" s="262">
        <v>0.76800000000000002</v>
      </c>
    </row>
    <row r="37" spans="1:6" x14ac:dyDescent="0.25">
      <c r="A37" s="259">
        <v>43658</v>
      </c>
      <c r="B37" s="261">
        <v>2899</v>
      </c>
      <c r="C37" s="261">
        <v>0</v>
      </c>
      <c r="D37" s="261">
        <v>4.1559999999999997</v>
      </c>
      <c r="E37" s="262">
        <v>0</v>
      </c>
      <c r="F37" s="262">
        <v>1.016</v>
      </c>
    </row>
    <row r="38" spans="1:6" x14ac:dyDescent="0.25">
      <c r="A38" s="259">
        <v>43659</v>
      </c>
      <c r="B38" s="261">
        <v>4059</v>
      </c>
      <c r="C38" s="261">
        <v>0</v>
      </c>
      <c r="D38" s="261">
        <v>3.07</v>
      </c>
      <c r="E38" s="262">
        <v>0</v>
      </c>
      <c r="F38" s="262">
        <v>0.76400000000000001</v>
      </c>
    </row>
    <row r="39" spans="1:6" x14ac:dyDescent="0.25">
      <c r="A39" s="259">
        <v>43660</v>
      </c>
      <c r="B39" s="261">
        <v>3339</v>
      </c>
      <c r="C39" s="261">
        <v>0</v>
      </c>
      <c r="D39" s="261">
        <v>4.0140000000000002</v>
      </c>
      <c r="E39" s="262">
        <v>0</v>
      </c>
      <c r="F39" s="262">
        <v>0.69799999999999995</v>
      </c>
    </row>
    <row r="40" spans="1:6" x14ac:dyDescent="0.25">
      <c r="A40" s="259">
        <v>43661</v>
      </c>
      <c r="B40" s="261">
        <v>2212</v>
      </c>
      <c r="C40" s="261">
        <v>0</v>
      </c>
      <c r="D40" s="261">
        <v>3.3809999999999998</v>
      </c>
      <c r="E40" s="262">
        <v>0</v>
      </c>
      <c r="F40" s="262">
        <v>2.3959999999999999</v>
      </c>
    </row>
    <row r="41" spans="1:6" x14ac:dyDescent="0.25">
      <c r="A41" s="259">
        <v>43662</v>
      </c>
      <c r="B41" s="261">
        <v>2353</v>
      </c>
      <c r="C41" s="261">
        <v>0</v>
      </c>
      <c r="D41" s="261">
        <v>2.8929999999999998</v>
      </c>
      <c r="E41" s="262">
        <v>0</v>
      </c>
      <c r="F41" s="262">
        <v>2.879</v>
      </c>
    </row>
    <row r="42" spans="1:6" x14ac:dyDescent="0.25">
      <c r="A42" s="259">
        <v>43663</v>
      </c>
      <c r="B42" s="261">
        <v>2464</v>
      </c>
      <c r="C42" s="261">
        <v>0</v>
      </c>
      <c r="D42" s="261">
        <v>4.0759999999999996</v>
      </c>
      <c r="E42" s="262">
        <v>0</v>
      </c>
      <c r="F42" s="262">
        <v>2.6120000000000001</v>
      </c>
    </row>
    <row r="43" spans="1:6" x14ac:dyDescent="0.25">
      <c r="A43" s="259">
        <v>43664</v>
      </c>
      <c r="B43" s="261">
        <v>2453</v>
      </c>
      <c r="C43" s="261">
        <v>0</v>
      </c>
      <c r="D43" s="261">
        <v>4.194</v>
      </c>
      <c r="E43" s="262">
        <v>0</v>
      </c>
      <c r="F43" s="262">
        <v>3.0369999999999999</v>
      </c>
    </row>
    <row r="44" spans="1:6" x14ac:dyDescent="0.25">
      <c r="A44" s="259">
        <v>43665</v>
      </c>
      <c r="B44" s="261">
        <v>3680</v>
      </c>
      <c r="C44" s="261">
        <v>0</v>
      </c>
      <c r="D44" s="261">
        <v>2.714</v>
      </c>
      <c r="E44" s="262">
        <v>0</v>
      </c>
      <c r="F44" s="262">
        <v>2.3159999999999998</v>
      </c>
    </row>
    <row r="45" spans="1:6" x14ac:dyDescent="0.25">
      <c r="A45" s="259">
        <v>43666</v>
      </c>
      <c r="B45" s="261">
        <v>4883</v>
      </c>
      <c r="C45" s="261">
        <v>0</v>
      </c>
      <c r="D45" s="261">
        <v>5.8819999999999997</v>
      </c>
      <c r="E45" s="262">
        <v>0</v>
      </c>
      <c r="F45" s="262">
        <v>2.2330000000000001</v>
      </c>
    </row>
    <row r="46" spans="1:6" x14ac:dyDescent="0.25">
      <c r="A46" s="259">
        <v>43667</v>
      </c>
      <c r="B46" s="261">
        <v>3858</v>
      </c>
      <c r="C46" s="261">
        <v>0</v>
      </c>
      <c r="D46" s="261">
        <v>5.8940000000000001</v>
      </c>
      <c r="E46" s="262">
        <v>0</v>
      </c>
      <c r="F46" s="262">
        <v>1.645</v>
      </c>
    </row>
    <row r="47" spans="1:6" x14ac:dyDescent="0.25">
      <c r="A47" s="259">
        <v>43668</v>
      </c>
      <c r="B47" s="261">
        <v>2468</v>
      </c>
      <c r="C47" s="261">
        <v>0</v>
      </c>
      <c r="D47" s="261">
        <v>3.8889999999999998</v>
      </c>
      <c r="E47" s="262">
        <v>0</v>
      </c>
      <c r="F47" s="262">
        <v>2.1429999999999998</v>
      </c>
    </row>
    <row r="48" spans="1:6" x14ac:dyDescent="0.25">
      <c r="A48" s="259">
        <v>43669</v>
      </c>
      <c r="B48" s="261">
        <v>2766</v>
      </c>
      <c r="C48" s="261">
        <v>0</v>
      </c>
      <c r="D48" s="261">
        <v>3.7010000000000001</v>
      </c>
      <c r="E48" s="262">
        <v>0</v>
      </c>
      <c r="F48" s="262">
        <v>2.5459999999999998</v>
      </c>
    </row>
    <row r="49" spans="1:6" x14ac:dyDescent="0.25">
      <c r="A49" s="259">
        <v>43670</v>
      </c>
      <c r="B49" s="261">
        <v>2987</v>
      </c>
      <c r="C49" s="261">
        <v>0</v>
      </c>
      <c r="D49" s="261">
        <v>3.456</v>
      </c>
      <c r="E49" s="262">
        <v>0</v>
      </c>
      <c r="F49" s="262">
        <v>2.379</v>
      </c>
    </row>
    <row r="50" spans="1:6" x14ac:dyDescent="0.25">
      <c r="A50" s="259">
        <v>43671</v>
      </c>
      <c r="B50" s="261">
        <v>3953</v>
      </c>
      <c r="C50" s="261">
        <v>0</v>
      </c>
      <c r="D50" s="261">
        <v>3.1360000000000001</v>
      </c>
      <c r="E50" s="262">
        <v>0</v>
      </c>
      <c r="F50" s="262">
        <v>2.3380000000000001</v>
      </c>
    </row>
    <row r="51" spans="1:6" x14ac:dyDescent="0.25">
      <c r="A51" s="259">
        <v>43672</v>
      </c>
      <c r="B51" s="261">
        <v>3977</v>
      </c>
      <c r="C51" s="261">
        <v>0</v>
      </c>
      <c r="D51" s="261">
        <v>2.4359999999999999</v>
      </c>
      <c r="E51" s="262">
        <v>0</v>
      </c>
      <c r="F51" s="262">
        <v>2</v>
      </c>
    </row>
    <row r="52" spans="1:6" x14ac:dyDescent="0.25">
      <c r="A52" s="259">
        <v>43673</v>
      </c>
      <c r="B52" s="261">
        <v>5753</v>
      </c>
      <c r="C52" s="261">
        <v>0</v>
      </c>
      <c r="D52" s="261">
        <v>2.484</v>
      </c>
      <c r="E52" s="262">
        <v>0</v>
      </c>
      <c r="F52" s="262">
        <v>1.5589999999999999</v>
      </c>
    </row>
    <row r="53" spans="1:6" x14ac:dyDescent="0.25">
      <c r="A53" s="259">
        <v>43674</v>
      </c>
      <c r="B53" s="261">
        <v>4466</v>
      </c>
      <c r="C53" s="261">
        <v>0</v>
      </c>
      <c r="D53" s="261">
        <v>2.1749999999999998</v>
      </c>
      <c r="E53" s="262">
        <v>0</v>
      </c>
      <c r="F53" s="262">
        <v>1.335</v>
      </c>
    </row>
    <row r="54" spans="1:6" x14ac:dyDescent="0.25">
      <c r="A54" s="259">
        <v>43675</v>
      </c>
      <c r="B54" s="261">
        <v>2781</v>
      </c>
      <c r="C54" s="261">
        <v>0</v>
      </c>
      <c r="D54" s="261">
        <v>2.6539999999999999</v>
      </c>
      <c r="E54" s="262">
        <v>0</v>
      </c>
      <c r="F54" s="262">
        <v>1.9870000000000001</v>
      </c>
    </row>
    <row r="55" spans="1:6" x14ac:dyDescent="0.25">
      <c r="A55" s="259">
        <v>43676</v>
      </c>
      <c r="B55" s="261">
        <v>3240</v>
      </c>
      <c r="C55" s="261">
        <v>0</v>
      </c>
      <c r="D55" s="261">
        <v>2.5979999999999999</v>
      </c>
      <c r="E55" s="262">
        <v>0</v>
      </c>
      <c r="F55" s="262">
        <v>2.004</v>
      </c>
    </row>
    <row r="56" spans="1:6" x14ac:dyDescent="0.25">
      <c r="A56" s="259">
        <v>43677</v>
      </c>
      <c r="B56" s="261">
        <v>3385</v>
      </c>
      <c r="C56" s="261">
        <v>0</v>
      </c>
      <c r="D56" s="261">
        <v>3.073</v>
      </c>
      <c r="E56" s="262">
        <v>0</v>
      </c>
      <c r="F56" s="262">
        <v>2.0150000000000001</v>
      </c>
    </row>
    <row r="57" spans="1:6" x14ac:dyDescent="0.25">
      <c r="A57" s="259">
        <v>43678</v>
      </c>
      <c r="B57" s="261">
        <v>3588</v>
      </c>
      <c r="C57" s="261">
        <v>0</v>
      </c>
      <c r="D57" s="261">
        <v>3.702</v>
      </c>
      <c r="E57" s="262">
        <v>0</v>
      </c>
      <c r="F57" s="262">
        <v>1.9419999999999999</v>
      </c>
    </row>
    <row r="58" spans="1:6" x14ac:dyDescent="0.25">
      <c r="A58" s="259">
        <v>43679</v>
      </c>
      <c r="B58" s="261">
        <v>4691</v>
      </c>
      <c r="C58" s="261">
        <v>0</v>
      </c>
      <c r="D58" s="261">
        <v>1.9490000000000001</v>
      </c>
      <c r="E58" s="262">
        <v>0</v>
      </c>
      <c r="F58" s="262">
        <v>1.895</v>
      </c>
    </row>
    <row r="59" spans="1:6" x14ac:dyDescent="0.25">
      <c r="A59" s="259">
        <v>43680</v>
      </c>
      <c r="B59" s="261">
        <v>6176</v>
      </c>
      <c r="C59" s="261">
        <v>0</v>
      </c>
      <c r="D59" s="261">
        <v>2.4049999999999998</v>
      </c>
      <c r="E59" s="262">
        <v>0</v>
      </c>
      <c r="F59" s="262">
        <v>1.722</v>
      </c>
    </row>
    <row r="60" spans="1:6" x14ac:dyDescent="0.25">
      <c r="A60" s="259">
        <v>43681</v>
      </c>
      <c r="B60" s="261">
        <v>4800</v>
      </c>
      <c r="C60" s="261">
        <v>0</v>
      </c>
      <c r="D60" s="261">
        <v>2.157</v>
      </c>
      <c r="E60" s="262">
        <v>0</v>
      </c>
      <c r="F60" s="262">
        <v>1.0089999999999999</v>
      </c>
    </row>
    <row r="61" spans="1:6" x14ac:dyDescent="0.25">
      <c r="A61" s="259">
        <v>43682</v>
      </c>
      <c r="B61" s="261">
        <v>3252</v>
      </c>
      <c r="C61" s="261">
        <v>0</v>
      </c>
      <c r="D61" s="261">
        <v>2.2360000000000002</v>
      </c>
      <c r="E61" s="262">
        <v>0</v>
      </c>
      <c r="F61" s="262">
        <v>1.9179999999999999</v>
      </c>
    </row>
    <row r="62" spans="1:6" x14ac:dyDescent="0.25">
      <c r="A62" s="259">
        <v>43683</v>
      </c>
      <c r="B62" s="261">
        <v>3446</v>
      </c>
      <c r="C62" s="261">
        <v>0</v>
      </c>
      <c r="D62" s="261">
        <v>4.6900000000000004</v>
      </c>
      <c r="E62" s="262">
        <v>0</v>
      </c>
      <c r="F62" s="262">
        <v>1.9059999999999999</v>
      </c>
    </row>
    <row r="63" spans="1:6" x14ac:dyDescent="0.25">
      <c r="A63" s="259">
        <v>43684</v>
      </c>
      <c r="B63" s="261">
        <v>3678</v>
      </c>
      <c r="C63" s="261">
        <v>0</v>
      </c>
      <c r="D63" s="261">
        <v>3.8250000000000002</v>
      </c>
      <c r="E63" s="262">
        <v>0</v>
      </c>
      <c r="F63" s="262">
        <v>2.0920000000000001</v>
      </c>
    </row>
    <row r="64" spans="1:6" x14ac:dyDescent="0.25">
      <c r="A64" s="259">
        <v>43685</v>
      </c>
      <c r="B64" s="261">
        <v>4169</v>
      </c>
      <c r="C64" s="261">
        <v>0</v>
      </c>
      <c r="D64" s="261">
        <v>3.1749999999999998</v>
      </c>
      <c r="E64" s="262">
        <v>0</v>
      </c>
      <c r="F64" s="262">
        <v>1.8959999999999999</v>
      </c>
    </row>
    <row r="65" spans="1:6" x14ac:dyDescent="0.25">
      <c r="A65" s="259">
        <v>43686</v>
      </c>
      <c r="B65" s="261">
        <v>5795</v>
      </c>
      <c r="C65" s="261">
        <v>0</v>
      </c>
      <c r="D65" s="261">
        <v>2.1619999999999999</v>
      </c>
      <c r="E65" s="262">
        <v>0</v>
      </c>
      <c r="F65" s="262">
        <v>1.57</v>
      </c>
    </row>
    <row r="66" spans="1:6" x14ac:dyDescent="0.25">
      <c r="A66" s="259">
        <v>43687</v>
      </c>
      <c r="B66" s="261">
        <v>7266</v>
      </c>
      <c r="C66" s="261">
        <v>0</v>
      </c>
      <c r="D66" s="261">
        <v>2.2970000000000002</v>
      </c>
      <c r="E66" s="262">
        <v>0</v>
      </c>
      <c r="F66" s="262">
        <v>1.3280000000000001</v>
      </c>
    </row>
    <row r="67" spans="1:6" x14ac:dyDescent="0.25">
      <c r="A67" s="259">
        <v>43688</v>
      </c>
      <c r="B67" s="261">
        <v>6022</v>
      </c>
      <c r="C67" s="261">
        <v>0</v>
      </c>
      <c r="D67" s="261">
        <v>1.579</v>
      </c>
      <c r="E67" s="262">
        <v>0</v>
      </c>
      <c r="F67" s="262">
        <v>0.99399999999999999</v>
      </c>
    </row>
    <row r="68" spans="1:6" x14ac:dyDescent="0.25">
      <c r="A68" s="259">
        <v>43689</v>
      </c>
      <c r="B68" s="261">
        <v>3460</v>
      </c>
      <c r="C68" s="261">
        <v>0</v>
      </c>
      <c r="D68" s="261">
        <v>1.62</v>
      </c>
      <c r="E68" s="262">
        <v>0</v>
      </c>
      <c r="F68" s="262">
        <v>1.621</v>
      </c>
    </row>
    <row r="69" spans="1:6" x14ac:dyDescent="0.25">
      <c r="A69" s="259">
        <v>43690</v>
      </c>
      <c r="B69" s="261">
        <v>3369</v>
      </c>
      <c r="C69" s="261">
        <v>0</v>
      </c>
      <c r="D69" s="261">
        <v>3.004</v>
      </c>
      <c r="E69" s="262">
        <v>0</v>
      </c>
      <c r="F69" s="262">
        <v>2.2589999999999999</v>
      </c>
    </row>
    <row r="70" spans="1:6" x14ac:dyDescent="0.25">
      <c r="A70" s="259">
        <v>43691</v>
      </c>
      <c r="B70" s="261">
        <v>3910</v>
      </c>
      <c r="C70" s="261">
        <v>0</v>
      </c>
      <c r="D70" s="261">
        <v>4.9160000000000004</v>
      </c>
      <c r="E70" s="262">
        <v>0</v>
      </c>
      <c r="F70" s="262">
        <v>2.085</v>
      </c>
    </row>
    <row r="71" spans="1:6" x14ac:dyDescent="0.25">
      <c r="A71" s="259">
        <v>43692</v>
      </c>
      <c r="B71" s="261">
        <v>4264</v>
      </c>
      <c r="C71" s="261">
        <v>0</v>
      </c>
      <c r="D71" s="261">
        <v>5.8040000000000003</v>
      </c>
      <c r="E71" s="262">
        <v>0</v>
      </c>
      <c r="F71" s="262">
        <v>1.9870000000000001</v>
      </c>
    </row>
    <row r="72" spans="1:6" x14ac:dyDescent="0.25">
      <c r="A72" s="259">
        <v>43693</v>
      </c>
      <c r="B72" s="261">
        <v>5758</v>
      </c>
      <c r="C72" s="261">
        <v>0</v>
      </c>
      <c r="D72" s="261">
        <v>5.2149999999999999</v>
      </c>
      <c r="E72" s="262">
        <v>0</v>
      </c>
      <c r="F72" s="262">
        <v>1.5449999999999999</v>
      </c>
    </row>
    <row r="73" spans="1:6" x14ac:dyDescent="0.25">
      <c r="A73" s="259">
        <v>43694</v>
      </c>
      <c r="B73" s="261">
        <v>7342</v>
      </c>
      <c r="C73" s="261">
        <v>0</v>
      </c>
      <c r="D73" s="261">
        <v>3.7170000000000001</v>
      </c>
      <c r="E73" s="262">
        <v>0</v>
      </c>
      <c r="F73" s="262">
        <v>1.6319999999999999</v>
      </c>
    </row>
    <row r="74" spans="1:6" x14ac:dyDescent="0.25">
      <c r="A74" s="259">
        <v>43695</v>
      </c>
      <c r="B74" s="261">
        <v>5839</v>
      </c>
      <c r="C74" s="261">
        <v>0</v>
      </c>
      <c r="D74" s="261">
        <v>2.766</v>
      </c>
      <c r="E74" s="262">
        <v>0</v>
      </c>
      <c r="F74" s="262">
        <v>0.91400000000000003</v>
      </c>
    </row>
    <row r="75" spans="1:6" x14ac:dyDescent="0.25">
      <c r="A75" s="259">
        <v>43696</v>
      </c>
      <c r="B75" s="261">
        <v>3338</v>
      </c>
      <c r="C75" s="261">
        <v>0</v>
      </c>
      <c r="D75" s="261">
        <v>3.4129999999999998</v>
      </c>
      <c r="E75" s="262">
        <v>0</v>
      </c>
      <c r="F75" s="262">
        <v>1.95</v>
      </c>
    </row>
    <row r="76" spans="1:6" x14ac:dyDescent="0.25">
      <c r="A76" s="259">
        <v>43697</v>
      </c>
      <c r="B76" s="261">
        <v>3531</v>
      </c>
      <c r="C76" s="261">
        <v>0</v>
      </c>
      <c r="D76" s="261">
        <v>7.04</v>
      </c>
      <c r="E76" s="262">
        <v>0</v>
      </c>
      <c r="F76" s="262">
        <v>2.2730000000000001</v>
      </c>
    </row>
    <row r="77" spans="1:6" x14ac:dyDescent="0.25">
      <c r="A77" s="259">
        <v>43698</v>
      </c>
      <c r="B77" s="261">
        <v>3775</v>
      </c>
      <c r="C77" s="261">
        <v>0</v>
      </c>
      <c r="D77" s="261">
        <v>8.7439999999999998</v>
      </c>
      <c r="E77" s="262">
        <v>0</v>
      </c>
      <c r="F77" s="262">
        <v>2.2160000000000002</v>
      </c>
    </row>
    <row r="78" spans="1:6" x14ac:dyDescent="0.25">
      <c r="A78" s="259">
        <v>43699</v>
      </c>
      <c r="B78" s="261">
        <v>4200</v>
      </c>
      <c r="C78" s="261">
        <v>0</v>
      </c>
      <c r="D78" s="261">
        <v>3.42</v>
      </c>
      <c r="E78" s="262">
        <v>0</v>
      </c>
      <c r="F78" s="262">
        <v>1.839</v>
      </c>
    </row>
    <row r="79" spans="1:6" x14ac:dyDescent="0.25">
      <c r="A79" s="259">
        <v>43700</v>
      </c>
      <c r="B79" s="261">
        <v>5628</v>
      </c>
      <c r="C79" s="261">
        <v>0</v>
      </c>
      <c r="D79" s="261">
        <v>2.0329999999999999</v>
      </c>
      <c r="E79" s="262">
        <v>0</v>
      </c>
      <c r="F79" s="262">
        <v>2.0070000000000001</v>
      </c>
    </row>
    <row r="80" spans="1:6" x14ac:dyDescent="0.25">
      <c r="A80" s="259">
        <v>43701</v>
      </c>
      <c r="B80" s="261">
        <v>7642</v>
      </c>
      <c r="C80" s="261">
        <v>0</v>
      </c>
      <c r="D80" s="261">
        <v>2.1819999999999999</v>
      </c>
      <c r="E80" s="262">
        <v>0</v>
      </c>
      <c r="F80" s="262">
        <v>1.6160000000000001</v>
      </c>
    </row>
    <row r="81" spans="1:6" x14ac:dyDescent="0.25">
      <c r="A81" s="259">
        <v>43702</v>
      </c>
      <c r="B81" s="261">
        <v>7307</v>
      </c>
      <c r="C81" s="261">
        <v>0</v>
      </c>
      <c r="D81" s="261">
        <v>2.4950000000000001</v>
      </c>
      <c r="E81" s="262">
        <v>0</v>
      </c>
      <c r="F81" s="262">
        <v>1.625</v>
      </c>
    </row>
    <row r="82" spans="1:6" x14ac:dyDescent="0.25">
      <c r="A82" s="259">
        <v>43703</v>
      </c>
      <c r="B82" s="261">
        <v>5433</v>
      </c>
      <c r="C82" s="261">
        <v>0</v>
      </c>
      <c r="D82" s="261">
        <v>2.5489999999999999</v>
      </c>
      <c r="E82" s="262">
        <v>0</v>
      </c>
      <c r="F82" s="262">
        <v>1.371</v>
      </c>
    </row>
    <row r="83" spans="1:6" x14ac:dyDescent="0.25">
      <c r="A83" s="259">
        <v>43704</v>
      </c>
      <c r="B83" s="261">
        <v>3800</v>
      </c>
      <c r="C83" s="261">
        <v>0</v>
      </c>
      <c r="D83" s="261">
        <v>3.0470000000000002</v>
      </c>
      <c r="E83" s="262">
        <v>0</v>
      </c>
      <c r="F83" s="262">
        <v>1.5329999999999999</v>
      </c>
    </row>
    <row r="84" spans="1:6" x14ac:dyDescent="0.25">
      <c r="A84" s="259">
        <v>43705</v>
      </c>
      <c r="B84" s="261">
        <v>3911</v>
      </c>
      <c r="C84" s="261">
        <v>0</v>
      </c>
      <c r="D84" s="261">
        <v>2.6110000000000002</v>
      </c>
      <c r="E84" s="262">
        <v>0</v>
      </c>
      <c r="F84" s="262">
        <v>2.23</v>
      </c>
    </row>
    <row r="85" spans="1:6" x14ac:dyDescent="0.25">
      <c r="A85" s="259">
        <v>43706</v>
      </c>
      <c r="B85" s="261">
        <v>4463</v>
      </c>
      <c r="C85" s="261">
        <v>0</v>
      </c>
      <c r="D85" s="261">
        <v>1.847</v>
      </c>
      <c r="E85" s="262">
        <v>0</v>
      </c>
      <c r="F85" s="262">
        <v>1.992</v>
      </c>
    </row>
    <row r="86" spans="1:6" x14ac:dyDescent="0.25">
      <c r="A86" s="259">
        <v>43707</v>
      </c>
      <c r="B86" s="261">
        <v>6621</v>
      </c>
      <c r="C86" s="261">
        <v>0</v>
      </c>
      <c r="D86" s="261">
        <v>1.9410000000000001</v>
      </c>
      <c r="E86" s="262">
        <v>0</v>
      </c>
      <c r="F86" s="262">
        <v>3.5019999999999998</v>
      </c>
    </row>
    <row r="87" spans="1:6" x14ac:dyDescent="0.25">
      <c r="A87" s="259">
        <v>43708</v>
      </c>
      <c r="B87" s="261">
        <v>9401</v>
      </c>
      <c r="C87" s="261">
        <v>0</v>
      </c>
      <c r="D87" s="261">
        <v>1.8340000000000001</v>
      </c>
      <c r="E87" s="262">
        <v>0</v>
      </c>
      <c r="F87" s="262">
        <v>2.8540000000000001</v>
      </c>
    </row>
    <row r="88" spans="1:6" x14ac:dyDescent="0.25">
      <c r="A88" s="259">
        <v>43709</v>
      </c>
      <c r="B88" s="261">
        <v>7122</v>
      </c>
      <c r="C88" s="261">
        <v>0</v>
      </c>
      <c r="D88" s="261">
        <v>2.1800000000000002</v>
      </c>
      <c r="E88" s="262">
        <v>0</v>
      </c>
      <c r="F88" s="262">
        <v>2.2429999999999999</v>
      </c>
    </row>
    <row r="89" spans="1:6" x14ac:dyDescent="0.25">
      <c r="A89" s="259">
        <v>43710</v>
      </c>
      <c r="B89" s="261">
        <v>4245</v>
      </c>
      <c r="C89" s="261">
        <v>0</v>
      </c>
      <c r="D89" s="261">
        <v>2.5470000000000002</v>
      </c>
      <c r="E89" s="262">
        <v>0</v>
      </c>
      <c r="F89" s="262">
        <v>3.8239999999999998</v>
      </c>
    </row>
    <row r="90" spans="1:6" x14ac:dyDescent="0.25">
      <c r="A90" s="259">
        <v>43711</v>
      </c>
      <c r="B90" s="261">
        <v>4356</v>
      </c>
      <c r="C90" s="261">
        <v>0</v>
      </c>
      <c r="D90" s="261">
        <v>4.431</v>
      </c>
      <c r="E90" s="262">
        <v>0</v>
      </c>
      <c r="F90" s="262">
        <v>3.5670000000000002</v>
      </c>
    </row>
    <row r="91" spans="1:6" x14ac:dyDescent="0.25">
      <c r="A91" s="259">
        <v>43712</v>
      </c>
      <c r="B91" s="261">
        <v>4652</v>
      </c>
      <c r="C91" s="261">
        <v>0</v>
      </c>
      <c r="D91" s="261">
        <v>6.1210000000000004</v>
      </c>
      <c r="E91" s="262">
        <v>0</v>
      </c>
      <c r="F91" s="262">
        <v>3.4260000000000002</v>
      </c>
    </row>
    <row r="92" spans="1:6" x14ac:dyDescent="0.25">
      <c r="A92" s="259">
        <v>43713</v>
      </c>
      <c r="B92" s="261">
        <v>4902</v>
      </c>
      <c r="C92" s="261">
        <v>0</v>
      </c>
      <c r="D92" s="261">
        <v>6.3449999999999998</v>
      </c>
      <c r="E92" s="262">
        <v>0</v>
      </c>
      <c r="F92" s="262">
        <v>3.4129999999999998</v>
      </c>
    </row>
    <row r="93" spans="1:6" x14ac:dyDescent="0.25">
      <c r="A93" s="259">
        <v>43714</v>
      </c>
      <c r="B93" s="261">
        <v>6580</v>
      </c>
      <c r="C93" s="261">
        <v>0</v>
      </c>
      <c r="D93" s="261">
        <v>3.9329999999999998</v>
      </c>
      <c r="E93" s="262">
        <v>0</v>
      </c>
      <c r="F93" s="262">
        <v>3.085</v>
      </c>
    </row>
    <row r="94" spans="1:6" x14ac:dyDescent="0.25">
      <c r="A94" s="259">
        <v>43715</v>
      </c>
      <c r="B94" s="261">
        <v>10013</v>
      </c>
      <c r="C94" s="261">
        <v>0</v>
      </c>
      <c r="D94" s="261">
        <v>5.46</v>
      </c>
      <c r="E94" s="262">
        <v>0</v>
      </c>
      <c r="F94" s="262">
        <v>3.9119999999999999</v>
      </c>
    </row>
    <row r="95" spans="1:6" x14ac:dyDescent="0.25">
      <c r="A95" s="259">
        <v>43716</v>
      </c>
      <c r="B95" s="261">
        <v>7258</v>
      </c>
      <c r="C95" s="261">
        <v>0</v>
      </c>
      <c r="D95" s="261">
        <v>4.8239999999999998</v>
      </c>
      <c r="E95" s="262">
        <v>0</v>
      </c>
      <c r="F95" s="262">
        <v>2.145</v>
      </c>
    </row>
    <row r="96" spans="1:6" x14ac:dyDescent="0.25">
      <c r="A96" s="259">
        <v>43717</v>
      </c>
      <c r="B96" s="261">
        <v>4085</v>
      </c>
      <c r="C96" s="261">
        <v>0</v>
      </c>
      <c r="D96" s="261">
        <v>5.6150000000000002</v>
      </c>
      <c r="E96" s="262">
        <v>0</v>
      </c>
      <c r="F96" s="262">
        <v>3.6349999999999998</v>
      </c>
    </row>
    <row r="97" spans="1:6" x14ac:dyDescent="0.25">
      <c r="A97" s="259">
        <v>43718</v>
      </c>
      <c r="B97" s="261">
        <v>4078</v>
      </c>
      <c r="C97" s="261">
        <v>0</v>
      </c>
      <c r="D97" s="261">
        <v>4.3419999999999996</v>
      </c>
      <c r="E97" s="262">
        <v>0</v>
      </c>
      <c r="F97" s="262">
        <v>3.7050000000000001</v>
      </c>
    </row>
    <row r="98" spans="1:6" x14ac:dyDescent="0.25">
      <c r="A98" s="259">
        <v>43719</v>
      </c>
      <c r="B98" s="261">
        <v>4505</v>
      </c>
      <c r="C98" s="261">
        <v>0</v>
      </c>
      <c r="D98" s="261">
        <v>4.3099999999999996</v>
      </c>
      <c r="E98" s="262">
        <v>0</v>
      </c>
      <c r="F98" s="262">
        <v>3.0329999999999999</v>
      </c>
    </row>
    <row r="99" spans="1:6" x14ac:dyDescent="0.25">
      <c r="A99" s="259">
        <v>43720</v>
      </c>
      <c r="B99" s="261">
        <v>5258</v>
      </c>
      <c r="C99" s="261">
        <v>0</v>
      </c>
      <c r="D99" s="261">
        <v>3.84</v>
      </c>
      <c r="E99" s="262">
        <v>0</v>
      </c>
      <c r="F99" s="262">
        <v>3.339</v>
      </c>
    </row>
    <row r="100" spans="1:6" x14ac:dyDescent="0.25">
      <c r="A100" s="259">
        <v>43721</v>
      </c>
      <c r="B100" s="261">
        <v>7673</v>
      </c>
      <c r="C100" s="261">
        <v>0</v>
      </c>
      <c r="D100" s="261">
        <v>3.3420000000000001</v>
      </c>
      <c r="E100" s="262">
        <v>0</v>
      </c>
      <c r="F100" s="262">
        <v>3.6120000000000001</v>
      </c>
    </row>
    <row r="101" spans="1:6" x14ac:dyDescent="0.25">
      <c r="A101" s="259">
        <v>43722</v>
      </c>
      <c r="B101" s="261">
        <v>10875</v>
      </c>
      <c r="C101" s="261">
        <v>0</v>
      </c>
      <c r="D101" s="261">
        <v>4.1529999999999996</v>
      </c>
      <c r="E101" s="262">
        <v>0</v>
      </c>
      <c r="F101" s="262">
        <v>2.7040000000000002</v>
      </c>
    </row>
    <row r="102" spans="1:6" x14ac:dyDescent="0.25">
      <c r="A102" s="259">
        <v>43723</v>
      </c>
      <c r="B102" s="261">
        <v>8192</v>
      </c>
      <c r="C102" s="261">
        <v>0</v>
      </c>
      <c r="D102" s="261">
        <v>5.1989999999999998</v>
      </c>
      <c r="E102" s="262">
        <v>0</v>
      </c>
      <c r="F102" s="262">
        <v>1.8540000000000001</v>
      </c>
    </row>
    <row r="103" spans="1:6" x14ac:dyDescent="0.25">
      <c r="A103" s="259">
        <v>43724</v>
      </c>
      <c r="B103" s="261">
        <v>4354</v>
      </c>
      <c r="C103" s="261">
        <v>0</v>
      </c>
      <c r="D103" s="261">
        <v>6.6619999999999999</v>
      </c>
      <c r="E103" s="262">
        <v>0</v>
      </c>
      <c r="F103" s="262">
        <v>2.5209999999999999</v>
      </c>
    </row>
    <row r="104" spans="1:6" x14ac:dyDescent="0.25">
      <c r="A104" s="259">
        <v>43725</v>
      </c>
      <c r="B104" s="261">
        <v>4435</v>
      </c>
      <c r="C104" s="261">
        <v>0</v>
      </c>
      <c r="D104" s="261">
        <v>4.2679999999999998</v>
      </c>
      <c r="E104" s="262">
        <v>0</v>
      </c>
      <c r="F104" s="262">
        <v>3.2050000000000001</v>
      </c>
    </row>
    <row r="105" spans="1:6" x14ac:dyDescent="0.25">
      <c r="A105" s="259">
        <v>43726</v>
      </c>
      <c r="B105" s="261">
        <v>4569</v>
      </c>
      <c r="C105" s="261">
        <v>0</v>
      </c>
      <c r="D105" s="261">
        <v>5.9119999999999999</v>
      </c>
      <c r="E105" s="262">
        <v>0</v>
      </c>
      <c r="F105" s="262">
        <v>3.3450000000000002</v>
      </c>
    </row>
    <row r="106" spans="1:6" x14ac:dyDescent="0.25">
      <c r="A106" s="259">
        <v>43727</v>
      </c>
      <c r="B106" s="261">
        <v>4997</v>
      </c>
      <c r="C106" s="261">
        <v>0</v>
      </c>
      <c r="D106" s="261">
        <v>4.8070000000000004</v>
      </c>
      <c r="E106" s="262">
        <v>0</v>
      </c>
      <c r="F106" s="262">
        <v>2.9329999999999998</v>
      </c>
    </row>
    <row r="107" spans="1:6" x14ac:dyDescent="0.25">
      <c r="A107" s="259">
        <v>43728</v>
      </c>
      <c r="B107" s="261">
        <v>6960</v>
      </c>
      <c r="C107" s="261">
        <v>0</v>
      </c>
      <c r="D107" s="261">
        <v>3.3370000000000002</v>
      </c>
      <c r="E107" s="262">
        <v>0</v>
      </c>
      <c r="F107" s="262">
        <v>3.3740000000000001</v>
      </c>
    </row>
    <row r="108" spans="1:6" x14ac:dyDescent="0.25">
      <c r="A108" s="259">
        <v>43729</v>
      </c>
      <c r="B108" s="261">
        <v>10251</v>
      </c>
      <c r="C108" s="261">
        <v>0</v>
      </c>
      <c r="D108" s="261">
        <v>3.6629999999999998</v>
      </c>
      <c r="E108" s="262">
        <v>0</v>
      </c>
      <c r="F108" s="262">
        <v>2.8090000000000002</v>
      </c>
    </row>
    <row r="109" spans="1:6" x14ac:dyDescent="0.25">
      <c r="A109" s="259">
        <v>43730</v>
      </c>
      <c r="B109" s="261">
        <v>6984</v>
      </c>
      <c r="C109" s="261">
        <v>0</v>
      </c>
      <c r="D109" s="261">
        <v>3.246</v>
      </c>
      <c r="E109" s="262">
        <v>0</v>
      </c>
      <c r="F109" s="262">
        <v>1.7809999999999999</v>
      </c>
    </row>
    <row r="110" spans="1:6" x14ac:dyDescent="0.25">
      <c r="A110" s="259">
        <v>43731</v>
      </c>
      <c r="B110" s="261">
        <v>3983</v>
      </c>
      <c r="C110" s="261">
        <v>0</v>
      </c>
      <c r="D110" s="261">
        <v>3.28</v>
      </c>
      <c r="E110" s="262">
        <v>0</v>
      </c>
      <c r="F110" s="262">
        <v>3.4889999999999999</v>
      </c>
    </row>
    <row r="111" spans="1:6" x14ac:dyDescent="0.25">
      <c r="A111" s="259">
        <v>43732</v>
      </c>
      <c r="B111" s="261">
        <v>5222</v>
      </c>
      <c r="C111" s="261">
        <v>0</v>
      </c>
      <c r="D111" s="261">
        <v>4.5049999999999999</v>
      </c>
      <c r="E111" s="262">
        <v>0</v>
      </c>
      <c r="F111" s="262">
        <v>3.3210000000000002</v>
      </c>
    </row>
    <row r="112" spans="1:6" x14ac:dyDescent="0.25">
      <c r="A112" s="259">
        <v>43733</v>
      </c>
      <c r="B112" s="261">
        <v>4816</v>
      </c>
      <c r="C112" s="261">
        <v>0</v>
      </c>
      <c r="D112" s="261">
        <v>3.2040000000000002</v>
      </c>
      <c r="E112" s="262">
        <v>0</v>
      </c>
      <c r="F112" s="262">
        <v>3.1520000000000001</v>
      </c>
    </row>
    <row r="113" spans="1:6" x14ac:dyDescent="0.25">
      <c r="A113" s="259">
        <v>43734</v>
      </c>
      <c r="B113" s="261">
        <v>5311</v>
      </c>
      <c r="C113" s="261">
        <v>0</v>
      </c>
      <c r="D113" s="261">
        <v>2.6840000000000002</v>
      </c>
      <c r="E113" s="262">
        <v>0</v>
      </c>
      <c r="F113" s="262">
        <v>3.0579999999999998</v>
      </c>
    </row>
    <row r="114" spans="1:6" x14ac:dyDescent="0.25">
      <c r="A114" s="259">
        <v>43735</v>
      </c>
      <c r="B114" s="261">
        <v>7066</v>
      </c>
      <c r="C114" s="261">
        <v>0</v>
      </c>
      <c r="D114" s="261">
        <v>1.9830000000000001</v>
      </c>
      <c r="E114" s="262">
        <v>0</v>
      </c>
      <c r="F114" s="262">
        <v>4.1369999999999996</v>
      </c>
    </row>
    <row r="115" spans="1:6" x14ac:dyDescent="0.25">
      <c r="A115" s="259">
        <v>43736</v>
      </c>
      <c r="B115" s="261">
        <v>10406</v>
      </c>
      <c r="C115" s="261">
        <v>0</v>
      </c>
      <c r="D115" s="261">
        <v>2.0409999999999999</v>
      </c>
      <c r="E115" s="262">
        <v>0</v>
      </c>
      <c r="F115" s="262">
        <v>2.98</v>
      </c>
    </row>
    <row r="116" spans="1:6" x14ac:dyDescent="0.25">
      <c r="A116" s="259">
        <v>43737</v>
      </c>
      <c r="B116" s="261">
        <v>7399</v>
      </c>
      <c r="C116" s="261">
        <v>0</v>
      </c>
      <c r="D116" s="261">
        <v>1.8520000000000001</v>
      </c>
      <c r="E116" s="262">
        <v>0</v>
      </c>
      <c r="F116" s="262">
        <v>1.736</v>
      </c>
    </row>
    <row r="117" spans="1:6" x14ac:dyDescent="0.25">
      <c r="A117" s="259">
        <v>43738</v>
      </c>
      <c r="B117" s="261">
        <v>3987</v>
      </c>
      <c r="C117" s="261">
        <v>0</v>
      </c>
      <c r="D117" s="261">
        <v>2.0750000000000002</v>
      </c>
      <c r="E117" s="262">
        <v>0</v>
      </c>
      <c r="F117" s="262">
        <v>3.1190000000000002</v>
      </c>
    </row>
    <row r="118" spans="1:6" x14ac:dyDescent="0.25">
      <c r="A118" s="259">
        <v>43739</v>
      </c>
      <c r="B118" s="261">
        <v>5029</v>
      </c>
      <c r="C118" s="261">
        <v>0</v>
      </c>
      <c r="D118" s="261">
        <v>2.718</v>
      </c>
      <c r="E118" s="262">
        <v>0</v>
      </c>
      <c r="F118" s="262">
        <v>3.09</v>
      </c>
    </row>
    <row r="119" spans="1:6" x14ac:dyDescent="0.25">
      <c r="A119" s="259">
        <v>43740</v>
      </c>
      <c r="B119" s="261">
        <v>4642</v>
      </c>
      <c r="C119" s="261">
        <v>0</v>
      </c>
      <c r="D119" s="261">
        <v>2.1429999999999998</v>
      </c>
      <c r="E119" s="262">
        <v>0</v>
      </c>
      <c r="F119" s="262">
        <v>3.032</v>
      </c>
    </row>
    <row r="120" spans="1:6" x14ac:dyDescent="0.25">
      <c r="A120" s="259">
        <v>43741</v>
      </c>
      <c r="B120" s="261">
        <v>5152</v>
      </c>
      <c r="C120" s="261">
        <v>0</v>
      </c>
      <c r="D120" s="261">
        <v>2.677</v>
      </c>
      <c r="E120" s="262">
        <v>0</v>
      </c>
      <c r="F120" s="262">
        <v>2.82</v>
      </c>
    </row>
    <row r="121" spans="1:6" x14ac:dyDescent="0.25">
      <c r="A121" s="259">
        <v>43742</v>
      </c>
      <c r="B121" s="261">
        <v>6786</v>
      </c>
      <c r="C121" s="261">
        <v>0</v>
      </c>
      <c r="D121" s="261">
        <v>3.242</v>
      </c>
      <c r="E121" s="262">
        <v>0</v>
      </c>
      <c r="F121" s="262">
        <v>2.9689999999999999</v>
      </c>
    </row>
    <row r="122" spans="1:6" x14ac:dyDescent="0.25">
      <c r="A122" s="259">
        <v>43743</v>
      </c>
      <c r="B122" s="261">
        <v>10203</v>
      </c>
      <c r="C122" s="261">
        <v>0</v>
      </c>
      <c r="D122" s="261">
        <v>4.2359999999999998</v>
      </c>
      <c r="E122" s="262">
        <v>0</v>
      </c>
      <c r="F122" s="262">
        <v>2.2250000000000001</v>
      </c>
    </row>
    <row r="123" spans="1:6" x14ac:dyDescent="0.25">
      <c r="A123" s="259">
        <v>43744</v>
      </c>
      <c r="B123" s="261">
        <v>7245</v>
      </c>
      <c r="C123" s="261">
        <v>0</v>
      </c>
      <c r="D123" s="261">
        <v>5.5270000000000001</v>
      </c>
      <c r="E123" s="262">
        <v>0</v>
      </c>
      <c r="F123" s="262">
        <v>1.5009999999999999</v>
      </c>
    </row>
    <row r="124" spans="1:6" x14ac:dyDescent="0.25">
      <c r="A124" s="259">
        <v>43745</v>
      </c>
      <c r="B124" s="261">
        <v>2820</v>
      </c>
      <c r="C124" s="261">
        <v>0</v>
      </c>
      <c r="D124" s="261">
        <v>3.1389999999999998</v>
      </c>
      <c r="E124" s="262">
        <v>0</v>
      </c>
      <c r="F124" s="262">
        <v>2.794</v>
      </c>
    </row>
    <row r="125" spans="1:6" x14ac:dyDescent="0.25">
      <c r="A125" s="259">
        <v>43746</v>
      </c>
      <c r="B125" s="261">
        <v>2611</v>
      </c>
      <c r="C125" s="261">
        <v>0</v>
      </c>
      <c r="D125" s="261">
        <v>3.153</v>
      </c>
      <c r="E125" s="262">
        <v>0</v>
      </c>
      <c r="F125" s="262">
        <v>2.7360000000000002</v>
      </c>
    </row>
    <row r="126" spans="1:6" x14ac:dyDescent="0.25">
      <c r="A126" s="259">
        <v>43747</v>
      </c>
      <c r="B126" s="261">
        <v>2584</v>
      </c>
      <c r="C126" s="261">
        <v>0</v>
      </c>
      <c r="D126" s="261">
        <v>3.319</v>
      </c>
      <c r="E126" s="262">
        <v>0</v>
      </c>
      <c r="F126" s="262">
        <v>2.7719999999999998</v>
      </c>
    </row>
    <row r="127" spans="1:6" x14ac:dyDescent="0.25">
      <c r="A127" s="259">
        <v>43748</v>
      </c>
      <c r="B127" s="261">
        <v>3113</v>
      </c>
      <c r="C127" s="261">
        <v>0</v>
      </c>
      <c r="D127" s="261">
        <v>3.6970000000000001</v>
      </c>
      <c r="E127" s="262">
        <v>0</v>
      </c>
      <c r="F127" s="262">
        <v>2.391</v>
      </c>
    </row>
    <row r="128" spans="1:6" x14ac:dyDescent="0.25">
      <c r="A128" s="259">
        <v>43749</v>
      </c>
      <c r="B128" s="261">
        <v>5547</v>
      </c>
      <c r="C128" s="261">
        <v>0</v>
      </c>
      <c r="D128" s="261">
        <v>2.0950000000000002</v>
      </c>
      <c r="E128" s="262">
        <v>0</v>
      </c>
      <c r="F128" s="262">
        <v>1.9039999999999999</v>
      </c>
    </row>
    <row r="129" spans="1:6" x14ac:dyDescent="0.25">
      <c r="A129" s="259">
        <v>43750</v>
      </c>
      <c r="B129" s="261">
        <v>8475</v>
      </c>
      <c r="C129" s="261">
        <v>0</v>
      </c>
      <c r="D129" s="261">
        <v>4.6559999999999997</v>
      </c>
      <c r="E129" s="262">
        <v>0</v>
      </c>
      <c r="F129" s="262">
        <v>1.4890000000000001</v>
      </c>
    </row>
    <row r="130" spans="1:6" x14ac:dyDescent="0.25">
      <c r="A130" s="259">
        <v>43751</v>
      </c>
      <c r="B130" s="261">
        <v>5503</v>
      </c>
      <c r="C130" s="261">
        <v>0</v>
      </c>
      <c r="D130" s="261">
        <v>3.7570000000000001</v>
      </c>
      <c r="E130" s="262">
        <v>0</v>
      </c>
      <c r="F130" s="262">
        <v>0.92100000000000004</v>
      </c>
    </row>
    <row r="131" spans="1:6" x14ac:dyDescent="0.25">
      <c r="A131" s="259">
        <v>43752</v>
      </c>
      <c r="B131" s="261">
        <v>2815</v>
      </c>
      <c r="C131" s="261">
        <v>0</v>
      </c>
      <c r="D131" s="261">
        <v>7.75</v>
      </c>
      <c r="E131" s="262">
        <v>0</v>
      </c>
      <c r="F131" s="262">
        <v>1.796</v>
      </c>
    </row>
    <row r="132" spans="1:6" x14ac:dyDescent="0.25">
      <c r="A132" s="259">
        <v>43753</v>
      </c>
      <c r="B132" s="261">
        <v>2950</v>
      </c>
      <c r="C132" s="261">
        <v>0</v>
      </c>
      <c r="D132" s="261">
        <v>5.5110000000000001</v>
      </c>
      <c r="E132" s="262">
        <v>0</v>
      </c>
      <c r="F132" s="262">
        <v>1.9350000000000001</v>
      </c>
    </row>
    <row r="133" spans="1:6" x14ac:dyDescent="0.25">
      <c r="A133" s="259">
        <v>43754</v>
      </c>
      <c r="B133" s="261">
        <v>3043</v>
      </c>
      <c r="C133" s="261">
        <v>0</v>
      </c>
      <c r="D133" s="261">
        <v>4.7460000000000004</v>
      </c>
      <c r="E133" s="262">
        <v>0</v>
      </c>
      <c r="F133" s="262">
        <v>1.7230000000000001</v>
      </c>
    </row>
    <row r="134" spans="1:6" x14ac:dyDescent="0.25">
      <c r="A134" s="259">
        <v>43755</v>
      </c>
      <c r="B134" s="261">
        <v>3217</v>
      </c>
      <c r="C134" s="261">
        <v>0</v>
      </c>
      <c r="D134" s="261">
        <v>5.4710000000000001</v>
      </c>
      <c r="E134" s="262">
        <v>0</v>
      </c>
      <c r="F134" s="262">
        <v>1.8979999999999999</v>
      </c>
    </row>
    <row r="135" spans="1:6" x14ac:dyDescent="0.25">
      <c r="A135" s="259">
        <v>43756</v>
      </c>
      <c r="B135" s="261">
        <v>4816</v>
      </c>
      <c r="C135" s="261">
        <v>0</v>
      </c>
      <c r="D135" s="261">
        <v>3.077</v>
      </c>
      <c r="E135" s="262">
        <v>0</v>
      </c>
      <c r="F135" s="262">
        <v>1.929</v>
      </c>
    </row>
    <row r="136" spans="1:6" x14ac:dyDescent="0.25">
      <c r="A136" s="259">
        <v>43757</v>
      </c>
      <c r="B136" s="261">
        <v>6962</v>
      </c>
      <c r="C136" s="261">
        <v>0</v>
      </c>
      <c r="D136" s="261">
        <v>4.4139999999999997</v>
      </c>
      <c r="E136" s="262">
        <v>0</v>
      </c>
      <c r="F136" s="262">
        <v>1.32</v>
      </c>
    </row>
    <row r="137" spans="1:6" x14ac:dyDescent="0.25">
      <c r="A137" s="259">
        <v>43758</v>
      </c>
      <c r="B137" s="261">
        <v>5174</v>
      </c>
      <c r="C137" s="261">
        <v>0</v>
      </c>
      <c r="D137" s="261">
        <v>5.3440000000000003</v>
      </c>
      <c r="E137" s="262">
        <v>0</v>
      </c>
      <c r="F137" s="262">
        <v>0.98299999999999998</v>
      </c>
    </row>
    <row r="138" spans="1:6" x14ac:dyDescent="0.25">
      <c r="A138" s="259">
        <v>43759</v>
      </c>
      <c r="B138" s="261">
        <v>2865</v>
      </c>
      <c r="C138" s="261">
        <v>0</v>
      </c>
      <c r="D138" s="261">
        <v>5.62</v>
      </c>
      <c r="E138" s="262">
        <v>0</v>
      </c>
      <c r="F138" s="262">
        <v>1.851</v>
      </c>
    </row>
    <row r="139" spans="1:6" x14ac:dyDescent="0.25">
      <c r="A139" s="259">
        <v>43760</v>
      </c>
      <c r="B139" s="261">
        <v>2776</v>
      </c>
      <c r="C139" s="261">
        <v>0</v>
      </c>
      <c r="D139" s="261">
        <v>10.048</v>
      </c>
      <c r="E139" s="262">
        <v>0</v>
      </c>
      <c r="F139" s="262">
        <v>2.141</v>
      </c>
    </row>
    <row r="140" spans="1:6" x14ac:dyDescent="0.25">
      <c r="A140" s="259">
        <v>43761</v>
      </c>
      <c r="B140" s="261">
        <v>2956</v>
      </c>
      <c r="C140" s="261">
        <v>0</v>
      </c>
      <c r="D140" s="261">
        <v>15.704000000000001</v>
      </c>
      <c r="E140" s="262">
        <v>0</v>
      </c>
      <c r="F140" s="262">
        <v>2.1080000000000001</v>
      </c>
    </row>
    <row r="141" spans="1:6" x14ac:dyDescent="0.25">
      <c r="A141" s="259">
        <v>43762</v>
      </c>
      <c r="B141" s="261">
        <v>3470</v>
      </c>
      <c r="C141" s="261">
        <v>0</v>
      </c>
      <c r="D141" s="261">
        <v>11.795999999999999</v>
      </c>
      <c r="E141" s="262">
        <v>0</v>
      </c>
      <c r="F141" s="262">
        <v>2.0150000000000001</v>
      </c>
    </row>
    <row r="142" spans="1:6" x14ac:dyDescent="0.25">
      <c r="A142" s="259">
        <v>43763</v>
      </c>
      <c r="B142" s="261">
        <v>4842</v>
      </c>
      <c r="C142" s="261">
        <v>0</v>
      </c>
      <c r="D142" s="261">
        <v>4.0620000000000003</v>
      </c>
      <c r="E142" s="262">
        <v>0</v>
      </c>
      <c r="F142" s="262">
        <v>1.968</v>
      </c>
    </row>
    <row r="143" spans="1:6" x14ac:dyDescent="0.25">
      <c r="A143" s="259">
        <v>43764</v>
      </c>
      <c r="B143" s="261">
        <v>7545</v>
      </c>
      <c r="C143" s="261">
        <v>0</v>
      </c>
      <c r="D143" s="261">
        <v>6.4509999999999996</v>
      </c>
      <c r="E143" s="262">
        <v>0</v>
      </c>
      <c r="F143" s="262">
        <v>1.548</v>
      </c>
    </row>
    <row r="144" spans="1:6" x14ac:dyDescent="0.25">
      <c r="A144" s="259">
        <v>43765</v>
      </c>
      <c r="B144" s="261">
        <v>4984</v>
      </c>
      <c r="C144" s="261">
        <v>0</v>
      </c>
      <c r="D144" s="261">
        <v>7.718</v>
      </c>
      <c r="E144" s="262">
        <v>0</v>
      </c>
      <c r="F144" s="262">
        <v>1.014</v>
      </c>
    </row>
    <row r="145" spans="1:6" x14ac:dyDescent="0.25">
      <c r="A145" s="259">
        <v>43766</v>
      </c>
      <c r="B145" s="261">
        <v>2673</v>
      </c>
      <c r="C145" s="261">
        <v>0</v>
      </c>
      <c r="D145" s="261">
        <v>8.5790000000000006</v>
      </c>
      <c r="E145" s="262">
        <v>0</v>
      </c>
      <c r="F145" s="262">
        <v>2.0779999999999998</v>
      </c>
    </row>
    <row r="146" spans="1:6" x14ac:dyDescent="0.25">
      <c r="A146" s="259">
        <v>43767</v>
      </c>
      <c r="B146" s="261">
        <v>2996</v>
      </c>
      <c r="C146" s="261">
        <v>0</v>
      </c>
      <c r="D146" s="261">
        <v>6.2640000000000002</v>
      </c>
      <c r="E146" s="262">
        <v>0</v>
      </c>
      <c r="F146" s="262">
        <v>1.8859999999999999</v>
      </c>
    </row>
    <row r="147" spans="1:6" x14ac:dyDescent="0.25">
      <c r="A147" s="259">
        <v>43768</v>
      </c>
      <c r="B147" s="261">
        <v>3445</v>
      </c>
      <c r="C147" s="261">
        <v>0</v>
      </c>
      <c r="D147" s="261">
        <v>8.0760000000000005</v>
      </c>
      <c r="E147" s="262">
        <v>0</v>
      </c>
      <c r="F147" s="262">
        <v>2.0990000000000002</v>
      </c>
    </row>
    <row r="148" spans="1:6" x14ac:dyDescent="0.25">
      <c r="A148" s="259">
        <v>43769</v>
      </c>
      <c r="B148" s="261">
        <v>4179</v>
      </c>
      <c r="C148" s="261">
        <v>0</v>
      </c>
      <c r="D148" s="261">
        <v>5.1449999999999996</v>
      </c>
      <c r="E148" s="262">
        <v>0</v>
      </c>
      <c r="F148" s="262">
        <v>1.804</v>
      </c>
    </row>
    <row r="149" spans="1:6" x14ac:dyDescent="0.25">
      <c r="A149" s="259">
        <v>43770</v>
      </c>
      <c r="B149" s="261">
        <v>7117</v>
      </c>
      <c r="C149" s="261">
        <v>0</v>
      </c>
      <c r="D149" s="261">
        <v>7.9279999999999999</v>
      </c>
      <c r="E149" s="262">
        <v>0</v>
      </c>
      <c r="F149" s="262">
        <v>1.7649999999999999</v>
      </c>
    </row>
    <row r="150" spans="1:6" x14ac:dyDescent="0.25">
      <c r="A150" s="259">
        <v>43771</v>
      </c>
      <c r="B150" s="261">
        <v>10241</v>
      </c>
      <c r="C150" s="261">
        <v>0</v>
      </c>
      <c r="D150" s="261">
        <v>4.2050000000000001</v>
      </c>
      <c r="E150" s="262">
        <v>0</v>
      </c>
      <c r="F150" s="262">
        <v>1.2569999999999999</v>
      </c>
    </row>
    <row r="151" spans="1:6" x14ac:dyDescent="0.25">
      <c r="A151" s="259">
        <v>43772</v>
      </c>
      <c r="B151" s="261">
        <v>6811</v>
      </c>
      <c r="C151" s="261">
        <v>0</v>
      </c>
      <c r="D151" s="261">
        <v>5.3959999999999999</v>
      </c>
      <c r="E151" s="262">
        <v>0</v>
      </c>
      <c r="F151" s="262">
        <v>0.77900000000000003</v>
      </c>
    </row>
    <row r="152" spans="1:6" x14ac:dyDescent="0.25">
      <c r="A152" s="259">
        <v>43773</v>
      </c>
      <c r="B152" s="261">
        <v>2897</v>
      </c>
      <c r="C152" s="261">
        <v>0</v>
      </c>
      <c r="D152" s="261">
        <v>8.1430000000000007</v>
      </c>
      <c r="E152" s="262">
        <v>0</v>
      </c>
      <c r="F152" s="262">
        <v>1.98</v>
      </c>
    </row>
    <row r="153" spans="1:6" x14ac:dyDescent="0.25">
      <c r="A153" s="259">
        <v>43774</v>
      </c>
      <c r="B153" s="261">
        <v>2874</v>
      </c>
      <c r="C153" s="261">
        <v>0</v>
      </c>
      <c r="D153" s="261">
        <v>9.7829999999999995</v>
      </c>
      <c r="E153" s="262">
        <v>0</v>
      </c>
      <c r="F153" s="262">
        <v>1.925</v>
      </c>
    </row>
    <row r="154" spans="1:6" x14ac:dyDescent="0.25">
      <c r="A154" s="259">
        <v>43775</v>
      </c>
      <c r="B154" s="261">
        <v>2868</v>
      </c>
      <c r="C154" s="261">
        <v>0</v>
      </c>
      <c r="D154" s="261">
        <v>11.422000000000001</v>
      </c>
      <c r="E154" s="262">
        <v>0</v>
      </c>
      <c r="F154" s="262">
        <v>1.889</v>
      </c>
    </row>
    <row r="155" spans="1:6" x14ac:dyDescent="0.25">
      <c r="A155" s="259">
        <v>43776</v>
      </c>
      <c r="B155" s="261">
        <v>2967</v>
      </c>
      <c r="C155" s="261">
        <v>0</v>
      </c>
      <c r="D155" s="261">
        <v>9.0269999999999992</v>
      </c>
      <c r="E155" s="262">
        <v>0</v>
      </c>
      <c r="F155" s="262">
        <v>2.2679999999999998</v>
      </c>
    </row>
    <row r="156" spans="1:6" x14ac:dyDescent="0.25">
      <c r="A156" s="259">
        <v>43777</v>
      </c>
      <c r="B156" s="261">
        <v>4305</v>
      </c>
      <c r="C156" s="261">
        <v>0</v>
      </c>
      <c r="D156" s="261">
        <v>9.1880000000000006</v>
      </c>
      <c r="E156" s="262">
        <v>0</v>
      </c>
      <c r="F156" s="262">
        <v>1.9550000000000001</v>
      </c>
    </row>
    <row r="157" spans="1:6" x14ac:dyDescent="0.25">
      <c r="A157" s="259">
        <v>43778</v>
      </c>
      <c r="B157" s="261">
        <v>7157</v>
      </c>
      <c r="C157" s="261">
        <v>0</v>
      </c>
      <c r="D157" s="261">
        <v>8.76</v>
      </c>
      <c r="E157" s="262">
        <v>0</v>
      </c>
      <c r="F157" s="262">
        <v>2.3370000000000002</v>
      </c>
    </row>
    <row r="158" spans="1:6" x14ac:dyDescent="0.25">
      <c r="A158" s="259">
        <v>43779</v>
      </c>
      <c r="B158" s="261">
        <v>5007</v>
      </c>
      <c r="C158" s="261">
        <v>0</v>
      </c>
      <c r="D158" s="261">
        <v>9.2129999999999992</v>
      </c>
      <c r="E158" s="262">
        <v>0</v>
      </c>
      <c r="F158" s="262">
        <v>1.462</v>
      </c>
    </row>
    <row r="159" spans="1:6" x14ac:dyDescent="0.25">
      <c r="A159" s="259">
        <v>43780</v>
      </c>
      <c r="B159" s="261">
        <v>2345</v>
      </c>
      <c r="C159" s="261">
        <v>0</v>
      </c>
      <c r="D159" s="261">
        <v>9.9429999999999996</v>
      </c>
      <c r="E159" s="262">
        <v>0</v>
      </c>
      <c r="F159" s="262">
        <v>2.9260000000000002</v>
      </c>
    </row>
    <row r="160" spans="1:6" x14ac:dyDescent="0.25">
      <c r="A160" s="259">
        <v>43781</v>
      </c>
      <c r="B160" s="261">
        <v>2189</v>
      </c>
      <c r="C160" s="261">
        <v>0</v>
      </c>
      <c r="D160" s="261">
        <v>4.1150000000000002</v>
      </c>
      <c r="E160" s="262">
        <v>0</v>
      </c>
      <c r="F160" s="262">
        <v>2.0550000000000002</v>
      </c>
    </row>
    <row r="161" spans="1:6" x14ac:dyDescent="0.25">
      <c r="A161" s="259">
        <v>43782</v>
      </c>
      <c r="B161" s="261">
        <v>2588</v>
      </c>
      <c r="C161" s="261">
        <v>0</v>
      </c>
      <c r="D161" s="261">
        <v>7.6360000000000001</v>
      </c>
      <c r="E161" s="262">
        <v>0</v>
      </c>
      <c r="F161" s="262">
        <v>2.0619999999999998</v>
      </c>
    </row>
    <row r="162" spans="1:6" x14ac:dyDescent="0.25">
      <c r="A162" s="259">
        <v>43783</v>
      </c>
      <c r="B162" s="261">
        <v>2660</v>
      </c>
      <c r="C162" s="261">
        <v>0</v>
      </c>
      <c r="D162" s="261">
        <v>8.3759999999999994</v>
      </c>
      <c r="E162" s="262">
        <v>0</v>
      </c>
      <c r="F162" s="262">
        <v>2.2229999999999999</v>
      </c>
    </row>
    <row r="163" spans="1:6" x14ac:dyDescent="0.25">
      <c r="A163" s="259">
        <v>43784</v>
      </c>
      <c r="B163" s="261">
        <v>3895</v>
      </c>
      <c r="C163" s="261">
        <v>0</v>
      </c>
      <c r="D163" s="261">
        <v>8.0190000000000001</v>
      </c>
      <c r="E163" s="262">
        <v>0</v>
      </c>
      <c r="F163" s="262">
        <v>2.0659999999999998</v>
      </c>
    </row>
    <row r="164" spans="1:6" x14ac:dyDescent="0.25">
      <c r="A164" s="259">
        <v>43785</v>
      </c>
      <c r="B164" s="261">
        <v>5789</v>
      </c>
      <c r="C164" s="261">
        <v>0</v>
      </c>
      <c r="D164" s="261">
        <v>6.4340000000000002</v>
      </c>
      <c r="E164" s="262">
        <v>0</v>
      </c>
      <c r="F164" s="262">
        <v>1.6479999999999999</v>
      </c>
    </row>
    <row r="165" spans="1:6" x14ac:dyDescent="0.25">
      <c r="A165" s="259">
        <v>43786</v>
      </c>
      <c r="B165" s="261">
        <v>4619</v>
      </c>
      <c r="C165" s="261">
        <v>0</v>
      </c>
      <c r="D165" s="261">
        <v>5.8129999999999997</v>
      </c>
      <c r="E165" s="262">
        <v>0</v>
      </c>
      <c r="F165" s="262">
        <v>1.1140000000000001</v>
      </c>
    </row>
    <row r="166" spans="1:6" x14ac:dyDescent="0.25">
      <c r="A166" s="259">
        <v>43787</v>
      </c>
      <c r="B166" s="261">
        <v>2112</v>
      </c>
      <c r="C166" s="261">
        <v>0</v>
      </c>
      <c r="D166" s="261">
        <v>6.6909999999999998</v>
      </c>
      <c r="E166" s="262">
        <v>0</v>
      </c>
      <c r="F166" s="262">
        <v>2.085</v>
      </c>
    </row>
    <row r="167" spans="1:6" x14ac:dyDescent="0.25">
      <c r="A167" s="259">
        <v>43788</v>
      </c>
      <c r="B167" s="261">
        <v>2056</v>
      </c>
      <c r="C167" s="261">
        <v>0</v>
      </c>
      <c r="D167" s="261">
        <v>5.5830000000000002</v>
      </c>
      <c r="E167" s="262">
        <v>0</v>
      </c>
      <c r="F167" s="262">
        <v>2.0840000000000001</v>
      </c>
    </row>
    <row r="168" spans="1:6" x14ac:dyDescent="0.25">
      <c r="A168" s="259">
        <v>43789</v>
      </c>
      <c r="B168" s="261">
        <v>2225</v>
      </c>
      <c r="C168" s="261">
        <v>0</v>
      </c>
      <c r="D168" s="261">
        <v>5.9980000000000002</v>
      </c>
      <c r="E168" s="262">
        <v>0</v>
      </c>
      <c r="F168" s="262">
        <v>2.2480000000000002</v>
      </c>
    </row>
    <row r="169" spans="1:6" x14ac:dyDescent="0.25">
      <c r="A169" s="259">
        <v>43790</v>
      </c>
      <c r="B169" s="261">
        <v>2426</v>
      </c>
      <c r="C169" s="261">
        <v>0</v>
      </c>
      <c r="D169" s="261">
        <v>6.0259999999999998</v>
      </c>
      <c r="E169" s="262">
        <v>0</v>
      </c>
      <c r="F169" s="262">
        <v>2.1909999999999998</v>
      </c>
    </row>
    <row r="170" spans="1:6" x14ac:dyDescent="0.25">
      <c r="A170" s="259">
        <v>43791</v>
      </c>
      <c r="B170" s="261">
        <v>3888</v>
      </c>
      <c r="C170" s="261">
        <v>0</v>
      </c>
      <c r="D170" s="261">
        <v>5.649</v>
      </c>
      <c r="E170" s="262">
        <v>0</v>
      </c>
      <c r="F170" s="262">
        <v>1.9239999999999999</v>
      </c>
    </row>
    <row r="171" spans="1:6" x14ac:dyDescent="0.25">
      <c r="A171" s="259">
        <v>43792</v>
      </c>
      <c r="B171" s="261">
        <v>6084</v>
      </c>
      <c r="C171" s="261">
        <v>0</v>
      </c>
      <c r="D171" s="261">
        <v>5.1139999999999999</v>
      </c>
      <c r="E171" s="262">
        <v>0</v>
      </c>
      <c r="F171" s="262">
        <v>1.7210000000000001</v>
      </c>
    </row>
    <row r="172" spans="1:6" x14ac:dyDescent="0.25">
      <c r="A172" s="259">
        <v>43793</v>
      </c>
      <c r="B172" s="261">
        <v>4701</v>
      </c>
      <c r="C172" s="261">
        <v>0</v>
      </c>
      <c r="D172" s="261">
        <v>5.0389999999999997</v>
      </c>
      <c r="E172" s="262">
        <v>0</v>
      </c>
      <c r="F172" s="262">
        <v>1.1339999999999999</v>
      </c>
    </row>
    <row r="173" spans="1:6" x14ac:dyDescent="0.25">
      <c r="A173" s="259">
        <v>43794</v>
      </c>
      <c r="B173" s="261">
        <v>2684</v>
      </c>
      <c r="C173" s="261">
        <v>0</v>
      </c>
      <c r="D173" s="261">
        <v>7.0919999999999996</v>
      </c>
      <c r="E173" s="262">
        <v>0</v>
      </c>
      <c r="F173" s="262">
        <v>3.91</v>
      </c>
    </row>
    <row r="174" spans="1:6" x14ac:dyDescent="0.25">
      <c r="A174" s="259">
        <v>43795</v>
      </c>
      <c r="B174" s="261">
        <v>3348</v>
      </c>
      <c r="C174" s="261">
        <v>0</v>
      </c>
      <c r="D174" s="261">
        <v>11.794</v>
      </c>
      <c r="E174" s="262">
        <v>0</v>
      </c>
      <c r="F174" s="262">
        <v>2.9390000000000001</v>
      </c>
    </row>
    <row r="175" spans="1:6" x14ac:dyDescent="0.25">
      <c r="A175" s="259">
        <v>43796</v>
      </c>
      <c r="B175" s="261">
        <v>3274</v>
      </c>
      <c r="C175" s="261">
        <v>0</v>
      </c>
      <c r="D175" s="261">
        <v>7.5449999999999999</v>
      </c>
      <c r="E175" s="262">
        <v>0</v>
      </c>
      <c r="F175" s="262">
        <v>1.538</v>
      </c>
    </row>
    <row r="176" spans="1:6" x14ac:dyDescent="0.25">
      <c r="A176" s="259">
        <v>43797</v>
      </c>
      <c r="B176" s="261">
        <v>3678</v>
      </c>
      <c r="C176" s="261">
        <v>0</v>
      </c>
      <c r="D176" s="261">
        <v>11.596</v>
      </c>
      <c r="E176" s="262">
        <v>0</v>
      </c>
      <c r="F176" s="262">
        <v>1.4139999999999999</v>
      </c>
    </row>
    <row r="177" spans="1:6" x14ac:dyDescent="0.25">
      <c r="A177" s="259">
        <v>43798</v>
      </c>
      <c r="B177" s="261">
        <v>5613</v>
      </c>
      <c r="C177" s="261">
        <v>0</v>
      </c>
      <c r="D177" s="261">
        <v>11.997</v>
      </c>
      <c r="E177" s="262">
        <v>0</v>
      </c>
      <c r="F177" s="262">
        <v>1.254</v>
      </c>
    </row>
    <row r="178" spans="1:6" x14ac:dyDescent="0.25">
      <c r="A178" s="259">
        <v>43799</v>
      </c>
      <c r="B178" s="261">
        <v>8313</v>
      </c>
      <c r="C178" s="261">
        <v>0</v>
      </c>
      <c r="D178" s="261">
        <v>9.7319999999999993</v>
      </c>
      <c r="E178" s="262">
        <v>0</v>
      </c>
      <c r="F178" s="262">
        <v>1.1819999999999999</v>
      </c>
    </row>
    <row r="179" spans="1:6" x14ac:dyDescent="0.25">
      <c r="A179" s="259">
        <v>43800</v>
      </c>
      <c r="B179" s="261">
        <v>6437</v>
      </c>
      <c r="C179" s="261">
        <v>0</v>
      </c>
      <c r="D179" s="261">
        <v>8.7509999999999994</v>
      </c>
      <c r="E179" s="262">
        <v>0</v>
      </c>
      <c r="F179" s="262">
        <v>0.83299999999999996</v>
      </c>
    </row>
    <row r="180" spans="1:6" x14ac:dyDescent="0.25">
      <c r="A180" s="259">
        <v>43801</v>
      </c>
      <c r="B180" s="261">
        <v>3138</v>
      </c>
      <c r="C180" s="261">
        <v>0</v>
      </c>
      <c r="D180" s="261">
        <v>6.8559999999999999</v>
      </c>
      <c r="E180" s="262">
        <v>0</v>
      </c>
      <c r="F180" s="262">
        <v>1.6060000000000001</v>
      </c>
    </row>
    <row r="181" spans="1:6" x14ac:dyDescent="0.25">
      <c r="A181" s="259">
        <v>43802</v>
      </c>
      <c r="B181" s="261">
        <v>3400</v>
      </c>
      <c r="C181" s="261">
        <v>0</v>
      </c>
      <c r="D181" s="261">
        <v>9.2680000000000007</v>
      </c>
      <c r="E181" s="262">
        <v>0</v>
      </c>
      <c r="F181" s="262">
        <v>1.881</v>
      </c>
    </row>
    <row r="182" spans="1:6" x14ac:dyDescent="0.25">
      <c r="A182" s="259">
        <v>43803</v>
      </c>
      <c r="B182" s="261">
        <v>3731</v>
      </c>
      <c r="C182" s="261">
        <v>0</v>
      </c>
      <c r="D182" s="261">
        <v>8.8819999999999997</v>
      </c>
      <c r="E182" s="262">
        <v>0</v>
      </c>
      <c r="F182" s="262">
        <v>1.363</v>
      </c>
    </row>
    <row r="183" spans="1:6" x14ac:dyDescent="0.25">
      <c r="A183" s="259">
        <v>43804</v>
      </c>
      <c r="B183" s="261">
        <v>4162</v>
      </c>
      <c r="C183" s="261">
        <v>0</v>
      </c>
      <c r="D183" s="261">
        <v>6.5640000000000001</v>
      </c>
      <c r="E183" s="262">
        <v>0</v>
      </c>
      <c r="F183" s="262">
        <v>1.2929999999999999</v>
      </c>
    </row>
    <row r="184" spans="1:6" x14ac:dyDescent="0.25">
      <c r="A184" s="259">
        <v>43805</v>
      </c>
      <c r="B184" s="261">
        <v>6716</v>
      </c>
      <c r="C184" s="261">
        <v>0</v>
      </c>
      <c r="D184" s="261">
        <v>8.1519999999999992</v>
      </c>
      <c r="E184" s="262">
        <v>0</v>
      </c>
      <c r="F184" s="262">
        <v>1.3109999999999999</v>
      </c>
    </row>
    <row r="185" spans="1:6" x14ac:dyDescent="0.25">
      <c r="A185" s="259">
        <v>43806</v>
      </c>
      <c r="B185" s="261">
        <v>9029</v>
      </c>
      <c r="C185" s="261">
        <v>0</v>
      </c>
      <c r="D185" s="261">
        <v>8.7829999999999995</v>
      </c>
      <c r="E185" s="262">
        <v>0</v>
      </c>
      <c r="F185" s="262">
        <v>1.2789999999999999</v>
      </c>
    </row>
    <row r="186" spans="1:6" x14ac:dyDescent="0.25">
      <c r="A186" s="259">
        <v>43807</v>
      </c>
      <c r="B186" s="261">
        <v>7180</v>
      </c>
      <c r="C186" s="261">
        <v>0</v>
      </c>
      <c r="D186" s="261">
        <v>6.8090000000000002</v>
      </c>
      <c r="E186" s="262">
        <v>0</v>
      </c>
      <c r="F186" s="262">
        <v>0.71599999999999997</v>
      </c>
    </row>
    <row r="187" spans="1:6" x14ac:dyDescent="0.25">
      <c r="A187" s="259">
        <v>43808</v>
      </c>
      <c r="B187" s="261">
        <v>3362</v>
      </c>
      <c r="C187" s="261">
        <v>0</v>
      </c>
      <c r="D187" s="261">
        <v>9.1969999999999992</v>
      </c>
      <c r="E187" s="262">
        <v>0</v>
      </c>
      <c r="F187" s="262">
        <v>1.6850000000000001</v>
      </c>
    </row>
    <row r="188" spans="1:6" x14ac:dyDescent="0.25">
      <c r="A188" s="259">
        <v>43809</v>
      </c>
      <c r="B188" s="261">
        <v>4285</v>
      </c>
      <c r="C188" s="261">
        <v>0</v>
      </c>
      <c r="D188" s="261">
        <v>7.6189999999999998</v>
      </c>
      <c r="E188" s="262">
        <v>0</v>
      </c>
      <c r="F188" s="262">
        <v>0.877</v>
      </c>
    </row>
    <row r="189" spans="1:6" x14ac:dyDescent="0.25">
      <c r="A189" s="259">
        <v>43810</v>
      </c>
      <c r="B189" s="261">
        <v>4664</v>
      </c>
      <c r="C189" s="261">
        <v>0</v>
      </c>
      <c r="D189" s="261">
        <v>6.9050000000000002</v>
      </c>
      <c r="E189" s="262">
        <v>0</v>
      </c>
      <c r="F189" s="262">
        <v>2.1560000000000001</v>
      </c>
    </row>
    <row r="190" spans="1:6" x14ac:dyDescent="0.25">
      <c r="A190" s="259">
        <v>43811</v>
      </c>
      <c r="B190" s="261">
        <v>6462</v>
      </c>
      <c r="C190" s="261">
        <v>0</v>
      </c>
      <c r="D190" s="261">
        <v>9.9190000000000005</v>
      </c>
      <c r="E190" s="262">
        <v>0</v>
      </c>
      <c r="F190" s="262">
        <v>1.992</v>
      </c>
    </row>
    <row r="191" spans="1:6" x14ac:dyDescent="0.25">
      <c r="A191" s="259">
        <v>43812</v>
      </c>
      <c r="B191" s="261">
        <v>8742</v>
      </c>
      <c r="C191" s="261">
        <v>0</v>
      </c>
      <c r="D191" s="261">
        <v>8.1240000000000006</v>
      </c>
      <c r="E191" s="262">
        <v>0</v>
      </c>
      <c r="F191" s="262">
        <v>1.619</v>
      </c>
    </row>
    <row r="192" spans="1:6" x14ac:dyDescent="0.25">
      <c r="A192" s="259">
        <v>43813</v>
      </c>
      <c r="B192" s="261">
        <v>12395</v>
      </c>
      <c r="C192" s="261">
        <v>0</v>
      </c>
      <c r="D192" s="261">
        <v>8.0269999999999992</v>
      </c>
      <c r="E192" s="262">
        <v>0</v>
      </c>
      <c r="F192" s="262">
        <v>1.97</v>
      </c>
    </row>
    <row r="193" spans="1:6" x14ac:dyDescent="0.25">
      <c r="A193" s="259">
        <v>43814</v>
      </c>
      <c r="B193" s="261">
        <v>9451</v>
      </c>
      <c r="C193" s="261">
        <v>0</v>
      </c>
      <c r="D193" s="261">
        <v>9.5679999999999996</v>
      </c>
      <c r="E193" s="262">
        <v>0</v>
      </c>
      <c r="F193" s="262">
        <v>1.1919999999999999</v>
      </c>
    </row>
    <row r="194" spans="1:6" x14ac:dyDescent="0.25">
      <c r="A194" s="259">
        <v>43815</v>
      </c>
      <c r="B194" s="261">
        <v>4399</v>
      </c>
      <c r="C194" s="261">
        <v>0</v>
      </c>
      <c r="D194" s="261">
        <v>8.3190000000000008</v>
      </c>
      <c r="E194" s="262">
        <v>0</v>
      </c>
      <c r="F194" s="262">
        <v>1.901</v>
      </c>
    </row>
    <row r="195" spans="1:6" x14ac:dyDescent="0.25">
      <c r="A195" s="259">
        <v>43816</v>
      </c>
      <c r="B195" s="261">
        <v>4708</v>
      </c>
      <c r="C195" s="261">
        <v>0</v>
      </c>
      <c r="D195" s="261">
        <v>9.6999999999999993</v>
      </c>
      <c r="E195" s="262">
        <v>0</v>
      </c>
      <c r="F195" s="262">
        <v>2.1389999999999998</v>
      </c>
    </row>
    <row r="196" spans="1:6" x14ac:dyDescent="0.25">
      <c r="A196" s="259">
        <v>43817</v>
      </c>
      <c r="B196" s="261">
        <v>5628</v>
      </c>
      <c r="C196" s="261">
        <v>0</v>
      </c>
      <c r="D196" s="261">
        <v>9.6129999999999995</v>
      </c>
      <c r="E196" s="262">
        <v>0</v>
      </c>
      <c r="F196" s="262">
        <v>2.012</v>
      </c>
    </row>
    <row r="197" spans="1:6" x14ac:dyDescent="0.25">
      <c r="A197" s="259">
        <v>43818</v>
      </c>
      <c r="B197" s="261">
        <v>6664</v>
      </c>
      <c r="C197" s="261">
        <v>0</v>
      </c>
      <c r="D197" s="261">
        <v>11.831</v>
      </c>
      <c r="E197" s="262">
        <v>0</v>
      </c>
      <c r="F197" s="262">
        <v>1.492</v>
      </c>
    </row>
    <row r="198" spans="1:6" x14ac:dyDescent="0.25">
      <c r="A198" s="259">
        <v>43819</v>
      </c>
      <c r="B198" s="261">
        <v>9683</v>
      </c>
      <c r="C198" s="261">
        <v>0</v>
      </c>
      <c r="D198" s="261">
        <v>8.0150000000000006</v>
      </c>
      <c r="E198" s="262">
        <v>0</v>
      </c>
      <c r="F198" s="262">
        <v>1.468</v>
      </c>
    </row>
    <row r="199" spans="1:6" x14ac:dyDescent="0.25">
      <c r="A199" s="259">
        <v>43820</v>
      </c>
      <c r="B199" s="261">
        <v>11505</v>
      </c>
      <c r="C199" s="261">
        <v>0</v>
      </c>
      <c r="D199" s="261">
        <v>11.763999999999999</v>
      </c>
      <c r="E199" s="262">
        <v>0</v>
      </c>
      <c r="F199" s="262">
        <v>1.927</v>
      </c>
    </row>
    <row r="200" spans="1:6" x14ac:dyDescent="0.25">
      <c r="A200" s="259">
        <v>43821</v>
      </c>
      <c r="B200" s="261">
        <v>8054</v>
      </c>
      <c r="C200" s="261">
        <v>0</v>
      </c>
      <c r="D200" s="261">
        <v>12.262</v>
      </c>
      <c r="E200" s="262">
        <v>0</v>
      </c>
      <c r="F200" s="262">
        <v>1.397</v>
      </c>
    </row>
    <row r="201" spans="1:6" x14ac:dyDescent="0.25">
      <c r="A201" s="259">
        <v>43822</v>
      </c>
      <c r="B201" s="261">
        <v>5415</v>
      </c>
      <c r="C201" s="261">
        <v>0</v>
      </c>
      <c r="D201" s="261">
        <v>14.087</v>
      </c>
      <c r="E201" s="262">
        <v>0</v>
      </c>
      <c r="F201" s="262">
        <v>1.9279999999999999</v>
      </c>
    </row>
    <row r="202" spans="1:6" x14ac:dyDescent="0.25">
      <c r="A202" s="259">
        <v>43823</v>
      </c>
      <c r="B202" s="261">
        <v>6621</v>
      </c>
      <c r="C202" s="261">
        <v>0</v>
      </c>
      <c r="D202" s="261">
        <v>7.25</v>
      </c>
      <c r="E202" s="262">
        <v>0</v>
      </c>
      <c r="F202" s="262">
        <v>2.169</v>
      </c>
    </row>
    <row r="203" spans="1:6" x14ac:dyDescent="0.25">
      <c r="A203" s="259">
        <v>43824</v>
      </c>
      <c r="B203" s="261">
        <v>9784</v>
      </c>
      <c r="C203" s="261">
        <v>0</v>
      </c>
      <c r="D203" s="261">
        <v>7.8079999999999998</v>
      </c>
      <c r="E203" s="262">
        <v>0</v>
      </c>
      <c r="F203" s="262">
        <v>1.754</v>
      </c>
    </row>
    <row r="204" spans="1:6" x14ac:dyDescent="0.25">
      <c r="A204" s="259">
        <v>43825</v>
      </c>
      <c r="B204" s="261">
        <v>6444</v>
      </c>
      <c r="C204" s="261">
        <v>0</v>
      </c>
      <c r="D204" s="261">
        <v>10.38</v>
      </c>
      <c r="E204" s="262">
        <v>0</v>
      </c>
      <c r="F204" s="262">
        <v>3.2440000000000002</v>
      </c>
    </row>
    <row r="205" spans="1:6" x14ac:dyDescent="0.25">
      <c r="A205" s="259">
        <v>43826</v>
      </c>
      <c r="B205" s="261">
        <v>5502</v>
      </c>
      <c r="C205" s="261">
        <v>0</v>
      </c>
      <c r="D205" s="261">
        <v>11.712</v>
      </c>
      <c r="E205" s="262">
        <v>0</v>
      </c>
      <c r="F205" s="262">
        <v>2.9060000000000001</v>
      </c>
    </row>
    <row r="206" spans="1:6" x14ac:dyDescent="0.25">
      <c r="A206" s="259">
        <v>43827</v>
      </c>
      <c r="B206" s="261">
        <v>6378</v>
      </c>
      <c r="C206" s="261">
        <v>0</v>
      </c>
      <c r="D206" s="261">
        <v>11.234</v>
      </c>
      <c r="E206" s="262">
        <v>0</v>
      </c>
      <c r="F206" s="262">
        <v>1.7769999999999999</v>
      </c>
    </row>
    <row r="207" spans="1:6" x14ac:dyDescent="0.25">
      <c r="A207" s="259">
        <v>43828</v>
      </c>
      <c r="B207" s="261">
        <v>6172</v>
      </c>
      <c r="C207" s="261">
        <v>0</v>
      </c>
      <c r="D207" s="261">
        <v>12.833</v>
      </c>
      <c r="E207" s="262">
        <v>0</v>
      </c>
      <c r="F207" s="262">
        <v>1.452</v>
      </c>
    </row>
    <row r="208" spans="1:6" x14ac:dyDescent="0.25">
      <c r="A208" s="259">
        <v>43829</v>
      </c>
      <c r="B208" s="261">
        <v>4475</v>
      </c>
      <c r="C208" s="261">
        <v>0</v>
      </c>
      <c r="D208" s="261">
        <v>14.723000000000001</v>
      </c>
      <c r="E208" s="262">
        <v>0</v>
      </c>
      <c r="F208" s="262">
        <v>0.98299999999999998</v>
      </c>
    </row>
    <row r="209" spans="1:6" x14ac:dyDescent="0.25">
      <c r="A209" s="259">
        <v>43830</v>
      </c>
      <c r="B209" s="261">
        <v>10577</v>
      </c>
      <c r="C209" s="261">
        <v>0</v>
      </c>
      <c r="D209" s="261">
        <v>16.32</v>
      </c>
      <c r="E209" s="262">
        <v>0</v>
      </c>
      <c r="F209" s="262">
        <v>5.0000000000000001E-3</v>
      </c>
    </row>
    <row r="210" spans="1:6" x14ac:dyDescent="0.25">
      <c r="A210" s="259">
        <v>43831</v>
      </c>
      <c r="B210" s="261">
        <v>8891</v>
      </c>
      <c r="C210" s="261">
        <v>0</v>
      </c>
      <c r="D210" s="261">
        <v>16.309000000000001</v>
      </c>
      <c r="E210" s="262">
        <v>0</v>
      </c>
      <c r="F210" s="262">
        <v>5.0000000000000001E-3</v>
      </c>
    </row>
    <row r="211" spans="1:6" x14ac:dyDescent="0.25">
      <c r="A211" s="259">
        <v>43832</v>
      </c>
      <c r="B211" s="261">
        <v>4363</v>
      </c>
      <c r="C211" s="261">
        <v>0</v>
      </c>
      <c r="D211" s="261">
        <v>17.427</v>
      </c>
      <c r="E211" s="262">
        <v>0</v>
      </c>
      <c r="F211" s="262">
        <v>2E-3</v>
      </c>
    </row>
    <row r="212" spans="1:6" x14ac:dyDescent="0.25">
      <c r="A212" s="259">
        <v>43833</v>
      </c>
      <c r="B212" s="261">
        <v>5318</v>
      </c>
      <c r="C212" s="261">
        <v>0</v>
      </c>
      <c r="D212" s="261">
        <v>17.28</v>
      </c>
      <c r="E212" s="262">
        <v>0</v>
      </c>
      <c r="F212" s="262">
        <v>1.93</v>
      </c>
    </row>
    <row r="213" spans="1:6" x14ac:dyDescent="0.25">
      <c r="A213" s="259">
        <v>43834</v>
      </c>
      <c r="B213" s="261">
        <v>7013</v>
      </c>
      <c r="C213" s="261">
        <v>0</v>
      </c>
      <c r="D213" s="261">
        <v>10.529</v>
      </c>
      <c r="E213" s="262">
        <v>0</v>
      </c>
      <c r="F213" s="262">
        <v>2.1190000000000002</v>
      </c>
    </row>
    <row r="214" spans="1:6" x14ac:dyDescent="0.25">
      <c r="A214" s="259">
        <v>43835</v>
      </c>
      <c r="B214" s="261">
        <v>5819</v>
      </c>
      <c r="C214" s="261">
        <v>0</v>
      </c>
      <c r="D214" s="261">
        <v>9.5350000000000001</v>
      </c>
      <c r="E214" s="262">
        <v>0</v>
      </c>
      <c r="F214" s="262">
        <v>1.0580000000000001</v>
      </c>
    </row>
    <row r="215" spans="1:6" x14ac:dyDescent="0.25">
      <c r="A215" s="259">
        <v>43836</v>
      </c>
      <c r="B215" s="261">
        <v>3557</v>
      </c>
      <c r="C215" s="261">
        <v>0</v>
      </c>
      <c r="D215" s="261">
        <v>12.019</v>
      </c>
      <c r="E215" s="262">
        <v>0</v>
      </c>
      <c r="F215" s="262">
        <v>1.82</v>
      </c>
    </row>
    <row r="216" spans="1:6" x14ac:dyDescent="0.25">
      <c r="A216" s="259">
        <v>43837</v>
      </c>
      <c r="B216" s="261">
        <v>3049</v>
      </c>
      <c r="C216" s="261">
        <v>0</v>
      </c>
      <c r="D216" s="261">
        <v>5.6680000000000001</v>
      </c>
      <c r="E216" s="262">
        <v>0</v>
      </c>
      <c r="F216" s="262">
        <v>1.6639999999999999</v>
      </c>
    </row>
    <row r="217" spans="1:6" x14ac:dyDescent="0.25">
      <c r="A217" s="259">
        <v>43838</v>
      </c>
      <c r="B217" s="261">
        <v>3084</v>
      </c>
      <c r="C217" s="261">
        <v>0</v>
      </c>
      <c r="D217" s="261">
        <v>9.6750000000000007</v>
      </c>
      <c r="E217" s="262">
        <v>0</v>
      </c>
      <c r="F217" s="262">
        <v>1.863</v>
      </c>
    </row>
    <row r="218" spans="1:6" x14ac:dyDescent="0.25">
      <c r="A218" s="259">
        <v>43839</v>
      </c>
      <c r="B218" s="261">
        <v>3148</v>
      </c>
      <c r="C218" s="261">
        <v>0</v>
      </c>
      <c r="D218" s="261">
        <v>10.063000000000001</v>
      </c>
      <c r="E218" s="262">
        <v>0</v>
      </c>
      <c r="F218" s="262">
        <v>1.4410000000000001</v>
      </c>
    </row>
    <row r="219" spans="1:6" x14ac:dyDescent="0.25">
      <c r="A219" s="259">
        <v>43840</v>
      </c>
      <c r="B219" s="261">
        <v>4198</v>
      </c>
      <c r="C219" s="261">
        <v>0</v>
      </c>
      <c r="D219" s="261">
        <v>8.1340000000000003</v>
      </c>
      <c r="E219" s="262">
        <v>0</v>
      </c>
      <c r="F219" s="262">
        <v>2.1560000000000001</v>
      </c>
    </row>
    <row r="220" spans="1:6" x14ac:dyDescent="0.25">
      <c r="A220" s="259">
        <v>43841</v>
      </c>
      <c r="B220" s="261">
        <v>6769</v>
      </c>
      <c r="C220" s="261">
        <v>0</v>
      </c>
      <c r="D220" s="261">
        <v>6.3280000000000003</v>
      </c>
      <c r="E220" s="262">
        <v>0</v>
      </c>
      <c r="F220" s="262">
        <v>1.8819999999999999</v>
      </c>
    </row>
    <row r="221" spans="1:6" x14ac:dyDescent="0.25">
      <c r="A221" s="259">
        <v>43842</v>
      </c>
      <c r="B221" s="261">
        <v>4991</v>
      </c>
      <c r="C221" s="261">
        <v>0</v>
      </c>
      <c r="D221" s="261">
        <v>10.132999999999999</v>
      </c>
      <c r="E221" s="262">
        <v>0</v>
      </c>
      <c r="F221" s="262">
        <v>1.06</v>
      </c>
    </row>
    <row r="222" spans="1:6" x14ac:dyDescent="0.25">
      <c r="A222" s="259">
        <v>43843</v>
      </c>
      <c r="B222" s="261">
        <v>2875</v>
      </c>
      <c r="C222" s="261">
        <v>0</v>
      </c>
      <c r="D222" s="261">
        <v>11.651999999999999</v>
      </c>
      <c r="E222" s="262">
        <v>0</v>
      </c>
      <c r="F222" s="262">
        <v>1.339</v>
      </c>
    </row>
    <row r="223" spans="1:6" x14ac:dyDescent="0.25">
      <c r="A223" s="259">
        <v>43844</v>
      </c>
      <c r="B223" s="261">
        <v>3017</v>
      </c>
      <c r="C223" s="261">
        <v>0</v>
      </c>
      <c r="D223" s="261">
        <v>6.827</v>
      </c>
      <c r="E223" s="262">
        <v>0</v>
      </c>
      <c r="F223" s="262">
        <v>1.577</v>
      </c>
    </row>
    <row r="224" spans="1:6" x14ac:dyDescent="0.25">
      <c r="A224" s="259">
        <v>43845</v>
      </c>
      <c r="B224" s="261">
        <v>2942</v>
      </c>
      <c r="C224" s="261">
        <v>0</v>
      </c>
      <c r="D224" s="261">
        <v>8.5</v>
      </c>
      <c r="E224" s="262">
        <v>0</v>
      </c>
      <c r="F224" s="262">
        <v>1.7549999999999999</v>
      </c>
    </row>
    <row r="225" spans="1:6" x14ac:dyDescent="0.25">
      <c r="A225" s="259">
        <v>43846</v>
      </c>
      <c r="B225" s="261">
        <v>3192</v>
      </c>
      <c r="C225" s="261">
        <v>0</v>
      </c>
      <c r="D225" s="261">
        <v>11.868</v>
      </c>
      <c r="E225" s="262">
        <v>0</v>
      </c>
      <c r="F225" s="262">
        <v>1.462</v>
      </c>
    </row>
    <row r="226" spans="1:6" x14ac:dyDescent="0.25">
      <c r="A226" s="259">
        <v>43847</v>
      </c>
      <c r="B226" s="261">
        <v>4551</v>
      </c>
      <c r="C226" s="261">
        <v>0</v>
      </c>
      <c r="D226" s="261">
        <v>5.8659999999999997</v>
      </c>
      <c r="E226" s="262">
        <v>0</v>
      </c>
      <c r="F226" s="262">
        <v>1.556</v>
      </c>
    </row>
    <row r="227" spans="1:6" x14ac:dyDescent="0.25">
      <c r="A227" s="259">
        <v>43848</v>
      </c>
      <c r="B227" s="261">
        <v>7193</v>
      </c>
      <c r="C227" s="261">
        <v>0</v>
      </c>
      <c r="D227" s="261">
        <v>9.0289999999999999</v>
      </c>
      <c r="E227" s="262">
        <v>0</v>
      </c>
      <c r="F227" s="262">
        <v>1.351</v>
      </c>
    </row>
    <row r="228" spans="1:6" x14ac:dyDescent="0.25">
      <c r="A228" s="259">
        <v>43849</v>
      </c>
      <c r="B228" s="261">
        <v>5401</v>
      </c>
      <c r="C228" s="261">
        <v>0</v>
      </c>
      <c r="D228" s="261">
        <v>9.98</v>
      </c>
      <c r="E228" s="262">
        <v>0</v>
      </c>
      <c r="F228" s="262">
        <v>0.91400000000000003</v>
      </c>
    </row>
    <row r="229" spans="1:6" x14ac:dyDescent="0.25">
      <c r="A229" s="259">
        <v>43850</v>
      </c>
      <c r="B229" s="261">
        <v>2598</v>
      </c>
      <c r="C229" s="261">
        <v>0</v>
      </c>
      <c r="D229" s="261">
        <v>7.9429999999999996</v>
      </c>
      <c r="E229" s="262">
        <v>0</v>
      </c>
      <c r="F229" s="262">
        <v>1.8169999999999999</v>
      </c>
    </row>
    <row r="230" spans="1:6" x14ac:dyDescent="0.25">
      <c r="A230" s="259">
        <v>43851</v>
      </c>
      <c r="B230" s="261">
        <v>2695</v>
      </c>
      <c r="C230" s="261">
        <v>0</v>
      </c>
      <c r="D230" s="261">
        <v>10.755000000000001</v>
      </c>
      <c r="E230" s="262">
        <v>0</v>
      </c>
      <c r="F230" s="262">
        <v>1.5640000000000001</v>
      </c>
    </row>
    <row r="231" spans="1:6" x14ac:dyDescent="0.25">
      <c r="A231" s="259">
        <v>43852</v>
      </c>
      <c r="B231" s="261">
        <v>2852</v>
      </c>
      <c r="C231" s="261">
        <v>0</v>
      </c>
      <c r="D231" s="261">
        <v>17.042000000000002</v>
      </c>
      <c r="E231" s="262">
        <v>0</v>
      </c>
      <c r="F231" s="262">
        <v>1.837</v>
      </c>
    </row>
    <row r="232" spans="1:6" x14ac:dyDescent="0.25">
      <c r="A232" s="259">
        <v>43853</v>
      </c>
      <c r="B232" s="261">
        <v>3142</v>
      </c>
      <c r="C232" s="261">
        <v>0</v>
      </c>
      <c r="D232" s="261">
        <v>9.9209999999999994</v>
      </c>
      <c r="E232" s="262">
        <v>0</v>
      </c>
      <c r="F232" s="262">
        <v>1.7410000000000001</v>
      </c>
    </row>
    <row r="233" spans="1:6" x14ac:dyDescent="0.25">
      <c r="A233" s="259">
        <v>43854</v>
      </c>
      <c r="B233" s="261">
        <v>4603</v>
      </c>
      <c r="C233" s="261">
        <v>0</v>
      </c>
      <c r="D233" s="261">
        <v>10.053000000000001</v>
      </c>
      <c r="E233" s="262">
        <v>0</v>
      </c>
      <c r="F233" s="262">
        <v>2.2799999999999998</v>
      </c>
    </row>
    <row r="234" spans="1:6" x14ac:dyDescent="0.25">
      <c r="A234" s="259">
        <v>43855</v>
      </c>
      <c r="B234" s="261">
        <v>7561</v>
      </c>
      <c r="C234" s="261">
        <v>0</v>
      </c>
      <c r="D234" s="261">
        <v>12.532999999999999</v>
      </c>
      <c r="E234" s="262">
        <v>0</v>
      </c>
      <c r="F234" s="262">
        <v>2.2090000000000001</v>
      </c>
    </row>
    <row r="235" spans="1:6" x14ac:dyDescent="0.25">
      <c r="A235" s="259">
        <v>43856</v>
      </c>
      <c r="B235" s="261">
        <v>6027</v>
      </c>
      <c r="C235" s="261">
        <v>0</v>
      </c>
      <c r="D235" s="261">
        <v>10.086</v>
      </c>
      <c r="E235" s="262">
        <v>0</v>
      </c>
      <c r="F235" s="262">
        <v>1.369</v>
      </c>
    </row>
    <row r="236" spans="1:6" x14ac:dyDescent="0.25">
      <c r="A236" s="259">
        <v>43857</v>
      </c>
      <c r="B236" s="261">
        <v>2751</v>
      </c>
      <c r="C236" s="261">
        <v>0</v>
      </c>
      <c r="D236" s="261">
        <v>11.289</v>
      </c>
      <c r="E236" s="262">
        <v>0</v>
      </c>
      <c r="F236" s="262">
        <v>1.9550000000000001</v>
      </c>
    </row>
    <row r="237" spans="1:6" x14ac:dyDescent="0.25">
      <c r="A237" s="259">
        <v>43858</v>
      </c>
      <c r="B237" s="261">
        <v>2556</v>
      </c>
      <c r="C237" s="261">
        <v>0</v>
      </c>
      <c r="D237" s="261">
        <v>11.04</v>
      </c>
      <c r="E237" s="262">
        <v>0</v>
      </c>
      <c r="F237" s="262">
        <v>1.966</v>
      </c>
    </row>
    <row r="238" spans="1:6" x14ac:dyDescent="0.25">
      <c r="A238" s="259">
        <v>43859</v>
      </c>
      <c r="B238" s="261">
        <v>2720</v>
      </c>
      <c r="C238" s="261">
        <v>0</v>
      </c>
      <c r="D238" s="261">
        <v>11.442</v>
      </c>
      <c r="E238" s="262">
        <v>0</v>
      </c>
      <c r="F238" s="262">
        <v>1.7150000000000001</v>
      </c>
    </row>
    <row r="239" spans="1:6" x14ac:dyDescent="0.25">
      <c r="A239" s="259">
        <v>43860</v>
      </c>
      <c r="B239" s="261">
        <v>2839</v>
      </c>
      <c r="C239" s="261">
        <v>0</v>
      </c>
      <c r="D239" s="261">
        <v>11.893000000000001</v>
      </c>
      <c r="E239" s="262">
        <v>0</v>
      </c>
      <c r="F239" s="262">
        <v>2.1150000000000002</v>
      </c>
    </row>
    <row r="240" spans="1:6" x14ac:dyDescent="0.25">
      <c r="A240" s="259">
        <v>43861</v>
      </c>
      <c r="B240" s="261">
        <v>4649</v>
      </c>
      <c r="C240" s="261">
        <v>0</v>
      </c>
      <c r="D240" s="261">
        <v>9.6159999999999997</v>
      </c>
      <c r="E240" s="262">
        <v>0</v>
      </c>
      <c r="F240" s="262">
        <v>1.8660000000000001</v>
      </c>
    </row>
    <row r="241" spans="1:6" x14ac:dyDescent="0.25">
      <c r="A241" s="259">
        <v>43862</v>
      </c>
      <c r="B241" s="261">
        <v>7318</v>
      </c>
      <c r="C241" s="261">
        <v>0</v>
      </c>
      <c r="D241" s="261">
        <v>12.185</v>
      </c>
      <c r="E241" s="262">
        <v>0</v>
      </c>
      <c r="F241" s="262">
        <v>1.3120000000000001</v>
      </c>
    </row>
    <row r="242" spans="1:6" x14ac:dyDescent="0.25">
      <c r="A242" s="259">
        <v>43863</v>
      </c>
      <c r="B242" s="261">
        <v>5580</v>
      </c>
      <c r="C242" s="261">
        <v>0</v>
      </c>
      <c r="D242" s="261">
        <v>11.096</v>
      </c>
      <c r="E242" s="262">
        <v>0</v>
      </c>
      <c r="F242" s="262">
        <v>0.72799999999999998</v>
      </c>
    </row>
    <row r="243" spans="1:6" x14ac:dyDescent="0.25">
      <c r="A243" s="259">
        <v>43864</v>
      </c>
      <c r="B243" s="261">
        <v>2560</v>
      </c>
      <c r="C243" s="261">
        <v>0</v>
      </c>
      <c r="D243" s="261">
        <v>10.897</v>
      </c>
      <c r="E243" s="262">
        <v>0</v>
      </c>
      <c r="F243" s="262">
        <v>1.7370000000000001</v>
      </c>
    </row>
    <row r="244" spans="1:6" x14ac:dyDescent="0.25">
      <c r="A244" s="259">
        <v>43865</v>
      </c>
      <c r="B244" s="261">
        <v>2362</v>
      </c>
      <c r="C244" s="261">
        <v>0</v>
      </c>
      <c r="D244" s="261">
        <v>12.109</v>
      </c>
      <c r="E244" s="262">
        <v>0</v>
      </c>
      <c r="F244" s="262">
        <v>1.873</v>
      </c>
    </row>
    <row r="245" spans="1:6" x14ac:dyDescent="0.25">
      <c r="A245" s="259">
        <v>43866</v>
      </c>
      <c r="B245" s="261">
        <v>2528</v>
      </c>
      <c r="C245" s="261">
        <v>0</v>
      </c>
      <c r="D245" s="261">
        <v>10.717000000000001</v>
      </c>
      <c r="E245" s="262">
        <v>0</v>
      </c>
      <c r="F245" s="262">
        <v>2.0649999999999999</v>
      </c>
    </row>
    <row r="246" spans="1:6" x14ac:dyDescent="0.25">
      <c r="A246" s="259">
        <v>43867</v>
      </c>
      <c r="B246" s="261">
        <v>2854</v>
      </c>
      <c r="C246" s="261">
        <v>0</v>
      </c>
      <c r="D246" s="261">
        <v>8.9730000000000008</v>
      </c>
      <c r="E246" s="262">
        <v>0</v>
      </c>
      <c r="F246" s="262">
        <v>2.1920000000000002</v>
      </c>
    </row>
    <row r="247" spans="1:6" x14ac:dyDescent="0.25">
      <c r="A247" s="259">
        <v>43868</v>
      </c>
      <c r="B247" s="261">
        <v>4118</v>
      </c>
      <c r="C247" s="261">
        <v>0</v>
      </c>
      <c r="D247" s="261">
        <v>7.9450000000000003</v>
      </c>
      <c r="E247" s="262">
        <v>0</v>
      </c>
      <c r="F247" s="262">
        <v>1.766</v>
      </c>
    </row>
    <row r="248" spans="1:6" x14ac:dyDescent="0.25">
      <c r="A248" s="259">
        <v>43869</v>
      </c>
      <c r="B248" s="261">
        <v>7090</v>
      </c>
      <c r="C248" s="261">
        <v>0</v>
      </c>
      <c r="D248" s="261">
        <v>6.4980000000000002</v>
      </c>
      <c r="E248" s="262">
        <v>0</v>
      </c>
      <c r="F248" s="262">
        <v>1.855</v>
      </c>
    </row>
    <row r="249" spans="1:6" x14ac:dyDescent="0.25">
      <c r="A249" s="259">
        <v>43870</v>
      </c>
      <c r="B249" s="261">
        <v>6194</v>
      </c>
      <c r="C249" s="261">
        <v>0</v>
      </c>
      <c r="D249" s="261">
        <v>10.439</v>
      </c>
      <c r="E249" s="262">
        <v>0</v>
      </c>
      <c r="F249" s="262">
        <v>1.6659999999999999</v>
      </c>
    </row>
    <row r="250" spans="1:6" x14ac:dyDescent="0.25">
      <c r="A250" s="259">
        <v>43871</v>
      </c>
      <c r="B250" s="261">
        <v>2651</v>
      </c>
      <c r="C250" s="261">
        <v>0</v>
      </c>
      <c r="D250" s="261">
        <v>8.1</v>
      </c>
      <c r="E250" s="262">
        <v>0</v>
      </c>
      <c r="F250" s="262">
        <v>2.2240000000000002</v>
      </c>
    </row>
    <row r="251" spans="1:6" x14ac:dyDescent="0.25">
      <c r="A251" s="259">
        <v>43872</v>
      </c>
      <c r="B251" s="261">
        <v>2472</v>
      </c>
      <c r="C251" s="261">
        <v>0</v>
      </c>
      <c r="D251" s="261">
        <v>8.3010000000000002</v>
      </c>
      <c r="E251" s="262">
        <v>0</v>
      </c>
      <c r="F251" s="262">
        <v>1.4</v>
      </c>
    </row>
    <row r="252" spans="1:6" x14ac:dyDescent="0.25">
      <c r="A252" s="259">
        <v>43873</v>
      </c>
      <c r="B252" s="261">
        <v>2772</v>
      </c>
      <c r="C252" s="261">
        <v>0</v>
      </c>
      <c r="D252" s="261">
        <v>8.3170000000000002</v>
      </c>
      <c r="E252" s="262">
        <v>0</v>
      </c>
      <c r="F252" s="262">
        <v>1.347</v>
      </c>
    </row>
    <row r="253" spans="1:6" x14ac:dyDescent="0.25">
      <c r="A253" s="259">
        <v>43874</v>
      </c>
      <c r="B253" s="261">
        <v>3103</v>
      </c>
      <c r="C253" s="261">
        <v>0</v>
      </c>
      <c r="D253" s="261">
        <v>6.9429999999999996</v>
      </c>
      <c r="E253" s="262">
        <v>0</v>
      </c>
      <c r="F253" s="262">
        <v>1.355</v>
      </c>
    </row>
    <row r="254" spans="1:6" x14ac:dyDescent="0.25">
      <c r="A254" s="259">
        <v>43875</v>
      </c>
      <c r="B254" s="261">
        <v>5029</v>
      </c>
      <c r="C254" s="261">
        <v>0</v>
      </c>
      <c r="D254" s="261">
        <v>4.2320000000000002</v>
      </c>
      <c r="E254" s="262">
        <v>0</v>
      </c>
      <c r="F254" s="262">
        <v>0.78</v>
      </c>
    </row>
    <row r="255" spans="1:6" x14ac:dyDescent="0.25">
      <c r="A255" s="259">
        <v>43876</v>
      </c>
      <c r="B255" s="261">
        <v>8469</v>
      </c>
      <c r="C255" s="261">
        <v>0</v>
      </c>
      <c r="D255" s="261">
        <v>1.339</v>
      </c>
      <c r="E255" s="262">
        <v>0</v>
      </c>
      <c r="F255" s="262">
        <v>0.20799999999999999</v>
      </c>
    </row>
    <row r="256" spans="1:6" x14ac:dyDescent="0.25">
      <c r="A256" s="259">
        <v>43877</v>
      </c>
      <c r="B256" s="261">
        <v>6665</v>
      </c>
      <c r="C256" s="261">
        <v>0</v>
      </c>
      <c r="D256" s="261">
        <v>1.1060000000000001</v>
      </c>
      <c r="E256" s="262">
        <v>0</v>
      </c>
      <c r="F256" s="262">
        <v>0.56699999999999995</v>
      </c>
    </row>
    <row r="257" spans="1:6" x14ac:dyDescent="0.25">
      <c r="A257" s="259">
        <v>43878</v>
      </c>
      <c r="B257" s="261">
        <v>3122</v>
      </c>
      <c r="C257" s="261">
        <v>0</v>
      </c>
      <c r="D257" s="261">
        <v>1.1319999999999999</v>
      </c>
      <c r="E257" s="262">
        <v>0</v>
      </c>
      <c r="F257" s="262">
        <v>0.29599999999999999</v>
      </c>
    </row>
    <row r="258" spans="1:6" x14ac:dyDescent="0.25">
      <c r="A258" s="259">
        <v>43879</v>
      </c>
      <c r="B258" s="261">
        <v>3147</v>
      </c>
      <c r="C258" s="261">
        <v>0</v>
      </c>
      <c r="D258" s="261">
        <v>1.091</v>
      </c>
      <c r="E258" s="262">
        <v>0</v>
      </c>
      <c r="F258" s="262">
        <v>0.25800000000000001</v>
      </c>
    </row>
    <row r="259" spans="1:6" x14ac:dyDescent="0.25">
      <c r="A259" s="259">
        <v>43880</v>
      </c>
      <c r="B259" s="261">
        <v>3116</v>
      </c>
      <c r="C259" s="261">
        <v>0</v>
      </c>
      <c r="D259" s="261">
        <v>0.93899999999999995</v>
      </c>
      <c r="E259" s="262">
        <v>0</v>
      </c>
      <c r="F259" s="262">
        <v>0.151</v>
      </c>
    </row>
    <row r="260" spans="1:6" x14ac:dyDescent="0.25">
      <c r="A260" s="259">
        <v>43881</v>
      </c>
      <c r="B260" s="261">
        <v>3621</v>
      </c>
      <c r="C260" s="261">
        <v>0</v>
      </c>
      <c r="D260" s="261">
        <v>1.704</v>
      </c>
      <c r="E260" s="262">
        <v>0</v>
      </c>
      <c r="F260" s="262">
        <v>3.74</v>
      </c>
    </row>
    <row r="261" spans="1:6" x14ac:dyDescent="0.25">
      <c r="A261" s="259">
        <v>43882</v>
      </c>
      <c r="B261" s="261">
        <v>4864</v>
      </c>
      <c r="C261" s="261">
        <v>0</v>
      </c>
      <c r="D261" s="261">
        <v>6.7619999999999996</v>
      </c>
      <c r="E261" s="262">
        <v>0</v>
      </c>
      <c r="F261" s="262">
        <v>2.2719999999999998</v>
      </c>
    </row>
    <row r="262" spans="1:6" x14ac:dyDescent="0.25">
      <c r="A262" s="259">
        <v>43883</v>
      </c>
      <c r="B262" s="261">
        <v>8117</v>
      </c>
      <c r="C262" s="261">
        <v>0</v>
      </c>
      <c r="D262" s="261">
        <v>10.512</v>
      </c>
      <c r="E262" s="262">
        <v>0</v>
      </c>
      <c r="F262" s="262">
        <v>2.1160000000000001</v>
      </c>
    </row>
    <row r="263" spans="1:6" x14ac:dyDescent="0.25">
      <c r="A263" s="259">
        <v>43884</v>
      </c>
      <c r="B263" s="261">
        <v>6108</v>
      </c>
      <c r="C263" s="261">
        <v>0</v>
      </c>
      <c r="D263" s="261">
        <v>11.419</v>
      </c>
      <c r="E263" s="262">
        <v>0</v>
      </c>
      <c r="F263" s="262">
        <v>1.244</v>
      </c>
    </row>
    <row r="264" spans="1:6" x14ac:dyDescent="0.25">
      <c r="A264" s="259">
        <v>43885</v>
      </c>
      <c r="B264" s="261">
        <v>2840</v>
      </c>
      <c r="C264" s="261">
        <v>0</v>
      </c>
      <c r="D264" s="261">
        <v>12.268000000000001</v>
      </c>
      <c r="E264" s="262">
        <v>0</v>
      </c>
      <c r="F264" s="262">
        <v>1.8979999999999999</v>
      </c>
    </row>
    <row r="265" spans="1:6" x14ac:dyDescent="0.25">
      <c r="A265" s="259">
        <v>43886</v>
      </c>
      <c r="B265" s="261">
        <v>2816</v>
      </c>
      <c r="C265" s="261">
        <v>0</v>
      </c>
      <c r="D265" s="261">
        <v>12.083</v>
      </c>
      <c r="E265" s="262">
        <v>0</v>
      </c>
      <c r="F265" s="262">
        <v>2.4380000000000002</v>
      </c>
    </row>
    <row r="266" spans="1:6" x14ac:dyDescent="0.25">
      <c r="A266" s="259">
        <v>43887</v>
      </c>
      <c r="B266" s="261">
        <v>3046</v>
      </c>
      <c r="C266" s="261">
        <v>0</v>
      </c>
      <c r="D266" s="261">
        <v>11.837</v>
      </c>
      <c r="E266" s="262">
        <v>0</v>
      </c>
      <c r="F266" s="262">
        <v>2.1989999999999998</v>
      </c>
    </row>
    <row r="267" spans="1:6" x14ac:dyDescent="0.25">
      <c r="A267" s="259">
        <v>43888</v>
      </c>
      <c r="B267" s="261">
        <v>3493</v>
      </c>
      <c r="C267" s="261">
        <v>0</v>
      </c>
      <c r="D267" s="261">
        <v>12.654</v>
      </c>
      <c r="E267" s="262">
        <v>0</v>
      </c>
      <c r="F267" s="262">
        <v>2.1120000000000001</v>
      </c>
    </row>
    <row r="268" spans="1:6" x14ac:dyDescent="0.25">
      <c r="A268" s="259">
        <v>43889</v>
      </c>
      <c r="B268" s="261">
        <v>5289</v>
      </c>
      <c r="C268" s="261">
        <v>0</v>
      </c>
      <c r="D268" s="261">
        <v>12.717000000000001</v>
      </c>
      <c r="E268" s="262">
        <v>0</v>
      </c>
      <c r="F268" s="262">
        <v>2.3159999999999998</v>
      </c>
    </row>
    <row r="269" spans="1:6" x14ac:dyDescent="0.25">
      <c r="A269" s="259">
        <v>43890</v>
      </c>
      <c r="B269" s="261">
        <v>8745</v>
      </c>
      <c r="C269" s="261">
        <v>0</v>
      </c>
      <c r="D269" s="261">
        <v>13.782</v>
      </c>
      <c r="E269" s="262">
        <v>0</v>
      </c>
      <c r="F269" s="262">
        <v>2.1800000000000002</v>
      </c>
    </row>
    <row r="270" spans="1:6" x14ac:dyDescent="0.25">
      <c r="A270" s="259">
        <v>43891</v>
      </c>
      <c r="B270" s="261">
        <v>6277</v>
      </c>
      <c r="C270" s="261">
        <v>0</v>
      </c>
      <c r="D270" s="261">
        <v>12.676</v>
      </c>
      <c r="E270" s="262">
        <v>0</v>
      </c>
      <c r="F270" s="262">
        <v>1.3089999999999999</v>
      </c>
    </row>
    <row r="271" spans="1:6" x14ac:dyDescent="0.25">
      <c r="A271" s="259">
        <v>43892</v>
      </c>
      <c r="B271" s="261">
        <v>2862</v>
      </c>
      <c r="C271" s="261">
        <v>0</v>
      </c>
      <c r="D271" s="261">
        <v>12.647</v>
      </c>
      <c r="E271" s="262">
        <v>0</v>
      </c>
      <c r="F271" s="262">
        <v>1.6339999999999999</v>
      </c>
    </row>
    <row r="272" spans="1:6" x14ac:dyDescent="0.25">
      <c r="A272" s="259">
        <v>43893</v>
      </c>
      <c r="B272" s="261">
        <v>2761</v>
      </c>
      <c r="C272" s="261">
        <v>0</v>
      </c>
      <c r="D272" s="261">
        <v>12.757999999999999</v>
      </c>
      <c r="E272" s="262">
        <v>0</v>
      </c>
      <c r="F272" s="262">
        <v>1.5329999999999999</v>
      </c>
    </row>
    <row r="273" spans="1:6" x14ac:dyDescent="0.25">
      <c r="A273" s="259">
        <v>43894</v>
      </c>
      <c r="B273" s="261">
        <v>3310</v>
      </c>
      <c r="C273" s="261">
        <v>0</v>
      </c>
      <c r="D273" s="261">
        <v>12.88</v>
      </c>
      <c r="E273" s="262">
        <v>0</v>
      </c>
      <c r="F273" s="262">
        <v>1.4870000000000001</v>
      </c>
    </row>
    <row r="274" spans="1:6" x14ac:dyDescent="0.25">
      <c r="A274" s="259">
        <v>43895</v>
      </c>
      <c r="B274" s="261">
        <v>3927</v>
      </c>
      <c r="C274" s="261">
        <v>0</v>
      </c>
      <c r="D274" s="261">
        <v>12.212</v>
      </c>
      <c r="E274" s="262">
        <v>0</v>
      </c>
      <c r="F274" s="262">
        <v>1.5149999999999999</v>
      </c>
    </row>
    <row r="275" spans="1:6" x14ac:dyDescent="0.25">
      <c r="A275" s="259">
        <v>43896</v>
      </c>
      <c r="B275" s="261">
        <v>5154</v>
      </c>
      <c r="C275" s="261">
        <v>0</v>
      </c>
      <c r="D275" s="261">
        <v>10.319000000000001</v>
      </c>
      <c r="E275" s="262">
        <v>0</v>
      </c>
      <c r="F275" s="262">
        <v>1.4990000000000001</v>
      </c>
    </row>
    <row r="276" spans="1:6" x14ac:dyDescent="0.25">
      <c r="A276" s="259">
        <v>43897</v>
      </c>
      <c r="B276" s="261">
        <v>8159</v>
      </c>
      <c r="C276" s="261">
        <v>0</v>
      </c>
      <c r="D276" s="261">
        <v>7.8179999999999996</v>
      </c>
      <c r="E276" s="262">
        <v>0</v>
      </c>
      <c r="F276" s="262">
        <v>2.1</v>
      </c>
    </row>
    <row r="277" spans="1:6" x14ac:dyDescent="0.25">
      <c r="A277" s="259">
        <v>43898</v>
      </c>
      <c r="B277" s="261">
        <v>6108</v>
      </c>
      <c r="C277" s="261">
        <v>0</v>
      </c>
      <c r="D277" s="261">
        <v>8.0939999999999994</v>
      </c>
      <c r="E277" s="262">
        <v>0</v>
      </c>
      <c r="F277" s="262">
        <v>0.91300000000000003</v>
      </c>
    </row>
    <row r="278" spans="1:6" x14ac:dyDescent="0.25">
      <c r="A278" s="259">
        <v>43899</v>
      </c>
      <c r="B278" s="261">
        <v>3176</v>
      </c>
      <c r="C278" s="261">
        <v>0</v>
      </c>
      <c r="D278" s="261">
        <v>8.2159999999999993</v>
      </c>
      <c r="E278" s="262">
        <v>0</v>
      </c>
      <c r="F278" s="262">
        <v>1.456</v>
      </c>
    </row>
    <row r="279" spans="1:6" x14ac:dyDescent="0.25">
      <c r="A279" s="259">
        <v>43900</v>
      </c>
      <c r="B279" s="261">
        <v>2793</v>
      </c>
      <c r="C279" s="261">
        <v>0</v>
      </c>
      <c r="D279" s="261">
        <v>9.4529999999999994</v>
      </c>
      <c r="E279" s="262">
        <v>0</v>
      </c>
      <c r="F279" s="262">
        <v>1.9870000000000001</v>
      </c>
    </row>
    <row r="280" spans="1:6" x14ac:dyDescent="0.25">
      <c r="A280" s="259">
        <v>43901</v>
      </c>
      <c r="B280" s="261">
        <v>2851</v>
      </c>
      <c r="C280" s="261">
        <v>0</v>
      </c>
      <c r="D280" s="261">
        <v>5.9290000000000003</v>
      </c>
      <c r="E280" s="262">
        <v>0</v>
      </c>
      <c r="F280" s="262">
        <v>1.837</v>
      </c>
    </row>
    <row r="281" spans="1:6" x14ac:dyDescent="0.25">
      <c r="A281" s="259">
        <v>43902</v>
      </c>
      <c r="B281" s="261">
        <v>2944</v>
      </c>
      <c r="C281" s="261">
        <v>0</v>
      </c>
      <c r="D281" s="261">
        <v>3.492</v>
      </c>
      <c r="E281" s="262">
        <v>0</v>
      </c>
      <c r="F281" s="262">
        <v>1.0940000000000001</v>
      </c>
    </row>
    <row r="282" spans="1:6" x14ac:dyDescent="0.25">
      <c r="A282" s="259">
        <v>43903</v>
      </c>
      <c r="B282" s="261">
        <v>4201</v>
      </c>
      <c r="C282" s="261">
        <v>0</v>
      </c>
      <c r="D282" s="261">
        <v>8.5489999999999995</v>
      </c>
      <c r="E282" s="262">
        <v>0</v>
      </c>
      <c r="F282" s="262">
        <v>0.88500000000000001</v>
      </c>
    </row>
    <row r="283" spans="1:6" x14ac:dyDescent="0.25">
      <c r="A283" s="259">
        <v>43904</v>
      </c>
      <c r="B283" s="261">
        <v>6382</v>
      </c>
      <c r="C283" s="261">
        <v>0</v>
      </c>
      <c r="D283" s="261">
        <v>2.7690000000000001</v>
      </c>
      <c r="E283" s="262">
        <v>0</v>
      </c>
      <c r="F283" s="262">
        <v>0.70299999999999996</v>
      </c>
    </row>
    <row r="284" spans="1:6" x14ac:dyDescent="0.25">
      <c r="A284" s="259">
        <v>43905</v>
      </c>
      <c r="B284" s="261">
        <v>4581</v>
      </c>
      <c r="C284" s="261">
        <v>0</v>
      </c>
      <c r="D284" s="261">
        <v>4.9189999999999996</v>
      </c>
      <c r="E284" s="262">
        <v>0</v>
      </c>
      <c r="F284" s="262">
        <v>0.751</v>
      </c>
    </row>
    <row r="285" spans="1:6" x14ac:dyDescent="0.25">
      <c r="A285" s="259">
        <v>43906</v>
      </c>
      <c r="B285" s="261">
        <v>2770</v>
      </c>
      <c r="C285" s="261">
        <v>0</v>
      </c>
      <c r="D285" s="261">
        <v>2.8490000000000002</v>
      </c>
      <c r="E285" s="262">
        <v>0</v>
      </c>
      <c r="F285" s="262">
        <v>0.75600000000000001</v>
      </c>
    </row>
    <row r="286" spans="1:6" x14ac:dyDescent="0.25">
      <c r="A286" s="259">
        <v>43907</v>
      </c>
      <c r="B286" s="261">
        <v>2261</v>
      </c>
      <c r="C286" s="261">
        <v>0</v>
      </c>
      <c r="D286" s="261">
        <v>2.4169999999999998</v>
      </c>
      <c r="E286" s="262">
        <v>0</v>
      </c>
      <c r="F286" s="262">
        <v>0.93</v>
      </c>
    </row>
    <row r="287" spans="1:6" x14ac:dyDescent="0.25">
      <c r="A287" s="259">
        <v>43908</v>
      </c>
      <c r="B287" s="261">
        <v>2164</v>
      </c>
      <c r="C287" s="261">
        <v>0</v>
      </c>
      <c r="D287" s="261">
        <v>3.7389999999999999</v>
      </c>
      <c r="E287" s="262">
        <v>0</v>
      </c>
      <c r="F287" s="262">
        <v>0.93899999999999995</v>
      </c>
    </row>
    <row r="288" spans="1:6" x14ac:dyDescent="0.25">
      <c r="A288" s="259">
        <v>43909</v>
      </c>
      <c r="B288" s="261">
        <v>2330</v>
      </c>
      <c r="C288" s="261">
        <v>0</v>
      </c>
      <c r="D288" s="261">
        <v>3.919</v>
      </c>
      <c r="E288" s="262">
        <v>0</v>
      </c>
      <c r="F288" s="262">
        <v>1.367</v>
      </c>
    </row>
    <row r="289" spans="1:6" x14ac:dyDescent="0.25">
      <c r="A289" s="259">
        <v>43910</v>
      </c>
      <c r="B289" s="261">
        <v>2368</v>
      </c>
      <c r="C289" s="261">
        <v>0</v>
      </c>
      <c r="D289" s="261">
        <v>1.4159999999999999</v>
      </c>
      <c r="E289" s="262">
        <v>0</v>
      </c>
      <c r="F289" s="262">
        <v>1.206</v>
      </c>
    </row>
    <row r="290" spans="1:6" x14ac:dyDescent="0.25">
      <c r="A290" s="259">
        <v>43911</v>
      </c>
      <c r="B290" s="261">
        <v>1931</v>
      </c>
      <c r="C290" s="261">
        <v>0</v>
      </c>
      <c r="D290" s="261">
        <v>0.44400000000000001</v>
      </c>
      <c r="E290" s="262">
        <v>0</v>
      </c>
      <c r="F290" s="262">
        <v>1.0580000000000001</v>
      </c>
    </row>
    <row r="291" spans="1:6" x14ac:dyDescent="0.25">
      <c r="A291" s="259">
        <v>43912</v>
      </c>
      <c r="B291" s="261">
        <v>1395</v>
      </c>
      <c r="C291" s="261">
        <v>0</v>
      </c>
      <c r="D291" s="261">
        <v>0.34499999999999997</v>
      </c>
      <c r="E291" s="262">
        <v>0</v>
      </c>
      <c r="F291" s="262">
        <v>1.8879999999999999</v>
      </c>
    </row>
    <row r="292" spans="1:6" x14ac:dyDescent="0.25">
      <c r="A292" s="259">
        <v>43913</v>
      </c>
      <c r="B292" s="261">
        <v>1223</v>
      </c>
      <c r="C292" s="261">
        <v>0</v>
      </c>
      <c r="D292" s="261">
        <v>0.26500000000000001</v>
      </c>
      <c r="E292" s="262">
        <v>0</v>
      </c>
      <c r="F292" s="262">
        <v>1.7490000000000001</v>
      </c>
    </row>
    <row r="293" spans="1:6" x14ac:dyDescent="0.25">
      <c r="A293" s="259">
        <v>43914</v>
      </c>
      <c r="B293" s="261">
        <v>908</v>
      </c>
      <c r="C293" s="261">
        <v>5.0830000000000002</v>
      </c>
      <c r="D293" s="261">
        <v>3.5999999999999997E-2</v>
      </c>
      <c r="E293" s="262">
        <v>0</v>
      </c>
      <c r="F293" s="262">
        <v>1.8759999999999999</v>
      </c>
    </row>
    <row r="294" spans="1:6" x14ac:dyDescent="0.25">
      <c r="A294" s="259">
        <v>43915</v>
      </c>
      <c r="B294" s="261">
        <v>718</v>
      </c>
      <c r="C294" s="261">
        <v>5.0739999999999998</v>
      </c>
      <c r="D294" s="261">
        <v>0</v>
      </c>
      <c r="E294" s="262">
        <v>0</v>
      </c>
      <c r="F294" s="262">
        <v>1.8340000000000001</v>
      </c>
    </row>
    <row r="295" spans="1:6" x14ac:dyDescent="0.25">
      <c r="A295" s="259">
        <v>43916</v>
      </c>
      <c r="B295" s="261">
        <v>630</v>
      </c>
      <c r="C295" s="261">
        <v>5.4889999999999999</v>
      </c>
      <c r="D295" s="261">
        <v>0</v>
      </c>
      <c r="E295" s="262">
        <v>0</v>
      </c>
      <c r="F295" s="262">
        <v>0.71699999999999997</v>
      </c>
    </row>
    <row r="296" spans="1:6" x14ac:dyDescent="0.25">
      <c r="A296" s="259">
        <v>43917</v>
      </c>
      <c r="B296" s="261">
        <v>780</v>
      </c>
      <c r="C296" s="261">
        <v>5.0960000000000001</v>
      </c>
      <c r="D296" s="261">
        <v>0</v>
      </c>
      <c r="E296" s="262">
        <v>0</v>
      </c>
      <c r="F296" s="262">
        <v>0.72299999999999998</v>
      </c>
    </row>
    <row r="297" spans="1:6" x14ac:dyDescent="0.25">
      <c r="A297" s="259">
        <v>43918</v>
      </c>
      <c r="B297" s="261">
        <v>712</v>
      </c>
      <c r="C297" s="261">
        <v>5.7060000000000004</v>
      </c>
      <c r="D297" s="261">
        <v>0</v>
      </c>
      <c r="E297" s="262">
        <v>0</v>
      </c>
      <c r="F297" s="262">
        <v>0.84</v>
      </c>
    </row>
    <row r="298" spans="1:6" x14ac:dyDescent="0.25">
      <c r="A298" s="259">
        <v>43919</v>
      </c>
      <c r="B298" s="261">
        <v>574</v>
      </c>
      <c r="C298" s="261">
        <v>5.7789999999999999</v>
      </c>
      <c r="D298" s="261">
        <v>0</v>
      </c>
      <c r="E298" s="262">
        <v>0</v>
      </c>
      <c r="F298" s="262">
        <v>0.6</v>
      </c>
    </row>
    <row r="299" spans="1:6" x14ac:dyDescent="0.25">
      <c r="A299" s="259">
        <v>43920</v>
      </c>
      <c r="B299" s="261">
        <v>555</v>
      </c>
      <c r="C299" s="261">
        <v>6.3860000000000001</v>
      </c>
      <c r="D299" s="261">
        <v>0</v>
      </c>
      <c r="E299" s="262">
        <v>0</v>
      </c>
      <c r="F299" s="262">
        <v>0.871</v>
      </c>
    </row>
    <row r="300" spans="1:6" x14ac:dyDescent="0.25">
      <c r="A300" s="259">
        <v>43921</v>
      </c>
      <c r="B300" s="261">
        <v>469</v>
      </c>
      <c r="C300" s="261">
        <v>6.7720000000000002</v>
      </c>
      <c r="D300" s="261">
        <v>0</v>
      </c>
      <c r="E300" s="262">
        <v>0</v>
      </c>
      <c r="F300" s="262">
        <v>0.28599999999999998</v>
      </c>
    </row>
    <row r="301" spans="1:6" x14ac:dyDescent="0.25">
      <c r="A301" s="259">
        <v>43922</v>
      </c>
      <c r="B301" s="261">
        <v>424</v>
      </c>
      <c r="C301" s="261">
        <v>6.63</v>
      </c>
      <c r="D301" s="261">
        <v>0</v>
      </c>
      <c r="E301" s="262">
        <v>0</v>
      </c>
      <c r="F301" s="262">
        <v>0</v>
      </c>
    </row>
    <row r="302" spans="1:6" x14ac:dyDescent="0.25">
      <c r="A302" s="259">
        <v>43923</v>
      </c>
      <c r="B302" s="261">
        <v>408</v>
      </c>
      <c r="C302" s="261">
        <v>5.7439999999999998</v>
      </c>
      <c r="D302" s="261">
        <v>0</v>
      </c>
      <c r="E302" s="262">
        <v>0</v>
      </c>
      <c r="F302" s="262">
        <v>1E-3</v>
      </c>
    </row>
    <row r="303" spans="1:6" x14ac:dyDescent="0.25">
      <c r="A303" s="259">
        <v>43924</v>
      </c>
      <c r="B303" s="261">
        <v>469</v>
      </c>
      <c r="C303" s="261">
        <v>4.1050000000000004</v>
      </c>
      <c r="D303" s="261">
        <v>0</v>
      </c>
      <c r="E303" s="262">
        <v>0</v>
      </c>
      <c r="F303" s="262">
        <v>0</v>
      </c>
    </row>
    <row r="304" spans="1:6" x14ac:dyDescent="0.25">
      <c r="A304" s="259">
        <v>43925</v>
      </c>
      <c r="B304" s="261">
        <v>467</v>
      </c>
      <c r="C304" s="261">
        <v>3.8919999999999999</v>
      </c>
      <c r="D304" s="261">
        <v>0</v>
      </c>
      <c r="E304" s="262">
        <v>0</v>
      </c>
      <c r="F304" s="262">
        <v>0</v>
      </c>
    </row>
    <row r="305" spans="1:6" x14ac:dyDescent="0.25">
      <c r="A305" s="259">
        <v>43926</v>
      </c>
      <c r="B305" s="261">
        <v>418</v>
      </c>
      <c r="C305" s="261">
        <v>4.1150000000000002</v>
      </c>
      <c r="D305" s="261">
        <v>0</v>
      </c>
      <c r="E305" s="262">
        <v>0</v>
      </c>
      <c r="F305" s="262">
        <v>0</v>
      </c>
    </row>
    <row r="306" spans="1:6" x14ac:dyDescent="0.25">
      <c r="A306" s="259">
        <v>43927</v>
      </c>
      <c r="B306" s="261">
        <v>389</v>
      </c>
      <c r="C306" s="261">
        <v>4.7460000000000004</v>
      </c>
      <c r="D306" s="261">
        <v>0</v>
      </c>
      <c r="E306" s="262">
        <v>0</v>
      </c>
      <c r="F306" s="262">
        <v>0</v>
      </c>
    </row>
    <row r="307" spans="1:6" x14ac:dyDescent="0.25">
      <c r="A307" s="259">
        <v>43928</v>
      </c>
      <c r="B307" s="261">
        <v>350</v>
      </c>
      <c r="C307" s="261">
        <v>4.2590000000000003</v>
      </c>
      <c r="D307" s="261">
        <v>0</v>
      </c>
      <c r="E307" s="262">
        <v>0</v>
      </c>
      <c r="F307" s="262">
        <v>0</v>
      </c>
    </row>
    <row r="308" spans="1:6" x14ac:dyDescent="0.25">
      <c r="A308" s="259">
        <v>43929</v>
      </c>
      <c r="B308" s="261">
        <v>309</v>
      </c>
      <c r="C308" s="261">
        <v>4.3840000000000003</v>
      </c>
      <c r="D308" s="261">
        <v>0</v>
      </c>
      <c r="E308" s="262">
        <v>0</v>
      </c>
      <c r="F308" s="262">
        <v>0</v>
      </c>
    </row>
    <row r="309" spans="1:6" x14ac:dyDescent="0.25">
      <c r="A309" s="259">
        <v>43930</v>
      </c>
      <c r="B309" s="261">
        <v>379</v>
      </c>
      <c r="C309" s="261">
        <v>4.3369999999999997</v>
      </c>
      <c r="D309" s="261">
        <v>0</v>
      </c>
      <c r="E309" s="262">
        <v>0</v>
      </c>
      <c r="F309" s="262">
        <v>0</v>
      </c>
    </row>
    <row r="310" spans="1:6" x14ac:dyDescent="0.25">
      <c r="A310" s="259">
        <v>43931</v>
      </c>
      <c r="B310" s="261">
        <v>383</v>
      </c>
      <c r="C310" s="261">
        <v>4.2130000000000001</v>
      </c>
      <c r="D310" s="261">
        <v>0</v>
      </c>
      <c r="E310" s="262">
        <v>0</v>
      </c>
      <c r="F310" s="262">
        <v>0</v>
      </c>
    </row>
    <row r="311" spans="1:6" x14ac:dyDescent="0.25">
      <c r="A311" s="259">
        <v>43932</v>
      </c>
      <c r="B311" s="261">
        <v>355</v>
      </c>
      <c r="C311" s="261">
        <v>4.0090000000000003</v>
      </c>
      <c r="D311" s="261">
        <v>0</v>
      </c>
      <c r="E311" s="262">
        <v>0</v>
      </c>
      <c r="F311" s="262">
        <v>0</v>
      </c>
    </row>
    <row r="312" spans="1:6" x14ac:dyDescent="0.25">
      <c r="A312" s="259">
        <v>43933</v>
      </c>
      <c r="B312" s="261">
        <v>325</v>
      </c>
      <c r="C312" s="261">
        <v>3.8839999999999999</v>
      </c>
      <c r="D312" s="261">
        <v>0</v>
      </c>
      <c r="E312" s="262">
        <v>0</v>
      </c>
      <c r="F312" s="262">
        <v>0</v>
      </c>
    </row>
    <row r="313" spans="1:6" x14ac:dyDescent="0.25">
      <c r="A313" s="259">
        <v>43934</v>
      </c>
      <c r="B313" s="261">
        <v>322</v>
      </c>
      <c r="C313" s="261">
        <v>4.3360000000000003</v>
      </c>
      <c r="D313" s="261">
        <v>0</v>
      </c>
      <c r="E313" s="262">
        <v>0</v>
      </c>
      <c r="F313" s="262">
        <v>0</v>
      </c>
    </row>
    <row r="314" spans="1:6" x14ac:dyDescent="0.25">
      <c r="A314" s="259">
        <v>43935</v>
      </c>
      <c r="B314" s="261">
        <v>299</v>
      </c>
      <c r="C314" s="261">
        <v>4.7709999999999999</v>
      </c>
      <c r="D314" s="261">
        <v>0</v>
      </c>
      <c r="E314" s="262">
        <v>0</v>
      </c>
      <c r="F314" s="262">
        <v>0</v>
      </c>
    </row>
    <row r="315" spans="1:6" x14ac:dyDescent="0.25">
      <c r="A315" s="259">
        <v>43936</v>
      </c>
      <c r="B315" s="261">
        <v>301</v>
      </c>
      <c r="C315" s="261">
        <v>4.6680000000000001</v>
      </c>
      <c r="D315" s="261">
        <v>0</v>
      </c>
      <c r="E315" s="262">
        <v>0</v>
      </c>
      <c r="F315" s="262">
        <v>0</v>
      </c>
    </row>
    <row r="316" spans="1:6" x14ac:dyDescent="0.25">
      <c r="A316" s="259">
        <v>43937</v>
      </c>
      <c r="B316" s="261">
        <v>316</v>
      </c>
      <c r="C316" s="261">
        <v>4.4260000000000002</v>
      </c>
      <c r="D316" s="261">
        <v>0</v>
      </c>
      <c r="E316" s="262">
        <v>0</v>
      </c>
      <c r="F316" s="262">
        <v>0</v>
      </c>
    </row>
    <row r="317" spans="1:6" x14ac:dyDescent="0.25">
      <c r="A317" s="259">
        <v>43938</v>
      </c>
      <c r="B317" s="261">
        <v>404</v>
      </c>
      <c r="C317" s="261">
        <v>4.5890000000000004</v>
      </c>
      <c r="D317" s="261">
        <v>0</v>
      </c>
      <c r="E317" s="262">
        <v>0</v>
      </c>
      <c r="F317" s="262">
        <v>0</v>
      </c>
    </row>
    <row r="318" spans="1:6" x14ac:dyDescent="0.25">
      <c r="A318" s="259">
        <v>43939</v>
      </c>
      <c r="B318" s="261">
        <v>352</v>
      </c>
      <c r="C318" s="261">
        <v>4.6440000000000001</v>
      </c>
      <c r="D318" s="261">
        <v>0</v>
      </c>
      <c r="E318" s="262">
        <v>0</v>
      </c>
      <c r="F318" s="262">
        <v>0</v>
      </c>
    </row>
    <row r="319" spans="1:6" x14ac:dyDescent="0.25">
      <c r="A319" s="259">
        <v>43940</v>
      </c>
      <c r="B319" s="261">
        <v>334</v>
      </c>
      <c r="C319" s="261">
        <v>4.258</v>
      </c>
      <c r="D319" s="261">
        <v>0</v>
      </c>
      <c r="E319" s="262">
        <v>0</v>
      </c>
      <c r="F319" s="262">
        <v>0</v>
      </c>
    </row>
    <row r="320" spans="1:6" x14ac:dyDescent="0.25">
      <c r="A320" s="259">
        <v>43941</v>
      </c>
      <c r="B320" s="261">
        <v>328</v>
      </c>
      <c r="C320" s="261">
        <v>4.8230000000000004</v>
      </c>
      <c r="D320" s="261">
        <v>0</v>
      </c>
      <c r="E320" s="262">
        <v>0</v>
      </c>
      <c r="F320" s="262">
        <v>0</v>
      </c>
    </row>
    <row r="321" spans="1:6" x14ac:dyDescent="0.25">
      <c r="A321" s="259">
        <v>43942</v>
      </c>
      <c r="B321" s="261">
        <v>299</v>
      </c>
      <c r="C321" s="261">
        <v>4.9729999999999999</v>
      </c>
      <c r="D321" s="261">
        <v>0</v>
      </c>
      <c r="E321" s="262">
        <v>0</v>
      </c>
      <c r="F321" s="262">
        <v>0</v>
      </c>
    </row>
    <row r="322" spans="1:6" x14ac:dyDescent="0.25">
      <c r="A322" s="259">
        <v>43943</v>
      </c>
      <c r="B322" s="261">
        <v>294</v>
      </c>
      <c r="C322" s="261">
        <v>4.7290000000000001</v>
      </c>
      <c r="D322" s="261">
        <v>0</v>
      </c>
      <c r="E322" s="262">
        <v>0</v>
      </c>
      <c r="F322" s="262">
        <v>0</v>
      </c>
    </row>
    <row r="323" spans="1:6" x14ac:dyDescent="0.25">
      <c r="A323" s="259">
        <v>43944</v>
      </c>
      <c r="B323" s="261">
        <v>343</v>
      </c>
      <c r="C323" s="261">
        <v>4.7629999999999999</v>
      </c>
      <c r="D323" s="261">
        <v>0</v>
      </c>
      <c r="E323" s="262">
        <v>0</v>
      </c>
      <c r="F323" s="262">
        <v>0</v>
      </c>
    </row>
    <row r="324" spans="1:6" x14ac:dyDescent="0.25">
      <c r="A324" s="259">
        <v>43945</v>
      </c>
      <c r="B324" s="261">
        <v>377</v>
      </c>
      <c r="C324" s="261">
        <v>5.3419999999999996</v>
      </c>
      <c r="D324" s="261">
        <v>0</v>
      </c>
      <c r="E324" s="262">
        <v>0</v>
      </c>
      <c r="F324" s="262">
        <v>0</v>
      </c>
    </row>
    <row r="325" spans="1:6" x14ac:dyDescent="0.25">
      <c r="A325" s="259">
        <v>43946</v>
      </c>
      <c r="B325" s="261">
        <v>369</v>
      </c>
      <c r="C325" s="261">
        <v>4.7789999999999999</v>
      </c>
      <c r="D325" s="261">
        <v>0</v>
      </c>
      <c r="E325" s="262">
        <v>0</v>
      </c>
      <c r="F325" s="262">
        <v>0</v>
      </c>
    </row>
    <row r="326" spans="1:6" x14ac:dyDescent="0.25">
      <c r="A326" s="259">
        <v>43947</v>
      </c>
      <c r="B326" s="261">
        <v>286</v>
      </c>
      <c r="C326" s="261">
        <v>4.7770000000000001</v>
      </c>
      <c r="D326" s="261">
        <v>0</v>
      </c>
      <c r="E326" s="262">
        <v>0</v>
      </c>
      <c r="F326" s="262">
        <v>0</v>
      </c>
    </row>
    <row r="327" spans="1:6" x14ac:dyDescent="0.25">
      <c r="A327" s="259">
        <v>43948</v>
      </c>
      <c r="B327" s="261">
        <v>309</v>
      </c>
      <c r="C327" s="261">
        <v>5.444</v>
      </c>
      <c r="D327" s="261">
        <v>0</v>
      </c>
      <c r="E327" s="262">
        <v>0</v>
      </c>
      <c r="F327" s="262">
        <v>0</v>
      </c>
    </row>
    <row r="328" spans="1:6" x14ac:dyDescent="0.25">
      <c r="A328" s="259">
        <v>43949</v>
      </c>
      <c r="B328" s="261">
        <v>283</v>
      </c>
      <c r="C328" s="261">
        <v>4.9950000000000001</v>
      </c>
      <c r="D328" s="261">
        <v>0</v>
      </c>
      <c r="E328" s="262">
        <v>0</v>
      </c>
      <c r="F328" s="262">
        <v>0</v>
      </c>
    </row>
    <row r="329" spans="1:6" x14ac:dyDescent="0.25">
      <c r="A329" s="259">
        <v>43950</v>
      </c>
      <c r="B329" s="261">
        <v>286</v>
      </c>
      <c r="C329" s="261">
        <v>4.9400000000000004</v>
      </c>
      <c r="D329" s="261">
        <v>0</v>
      </c>
      <c r="E329" s="262">
        <v>0</v>
      </c>
      <c r="F329" s="262">
        <v>0</v>
      </c>
    </row>
    <row r="330" spans="1:6" x14ac:dyDescent="0.25">
      <c r="A330" s="259">
        <v>43951</v>
      </c>
      <c r="B330" s="261">
        <v>290</v>
      </c>
      <c r="C330" s="261">
        <v>5.1360000000000001</v>
      </c>
      <c r="D330" s="261">
        <v>0</v>
      </c>
      <c r="E330" s="262">
        <v>0</v>
      </c>
      <c r="F330" s="262">
        <v>0</v>
      </c>
    </row>
    <row r="331" spans="1:6" x14ac:dyDescent="0.25">
      <c r="A331" s="259">
        <v>43952</v>
      </c>
      <c r="B331" s="261">
        <v>381</v>
      </c>
      <c r="C331" s="261">
        <v>4.8310000000000004</v>
      </c>
      <c r="D331" s="261">
        <v>0</v>
      </c>
      <c r="E331" s="262">
        <v>0</v>
      </c>
      <c r="F331" s="262">
        <v>0</v>
      </c>
    </row>
    <row r="332" spans="1:6" x14ac:dyDescent="0.25">
      <c r="A332" s="259">
        <v>43953</v>
      </c>
      <c r="B332" s="261">
        <v>415</v>
      </c>
      <c r="C332" s="261">
        <v>4.8289999999999997</v>
      </c>
      <c r="D332" s="261">
        <v>0</v>
      </c>
      <c r="E332" s="262">
        <v>0</v>
      </c>
      <c r="F332" s="262">
        <v>0</v>
      </c>
    </row>
    <row r="333" spans="1:6" x14ac:dyDescent="0.25">
      <c r="A333" s="259">
        <v>43954</v>
      </c>
      <c r="B333" s="261">
        <v>315</v>
      </c>
      <c r="C333" s="261">
        <v>4.8109999999999999</v>
      </c>
      <c r="D333" s="261">
        <v>0</v>
      </c>
      <c r="E333" s="262">
        <v>0</v>
      </c>
      <c r="F333" s="262">
        <v>0</v>
      </c>
    </row>
    <row r="334" spans="1:6" x14ac:dyDescent="0.25">
      <c r="A334" s="259">
        <v>43955</v>
      </c>
      <c r="B334" s="261">
        <v>255</v>
      </c>
      <c r="C334" s="261">
        <v>5.4740000000000002</v>
      </c>
      <c r="D334" s="261">
        <v>0</v>
      </c>
      <c r="E334" s="262">
        <v>0</v>
      </c>
      <c r="F334" s="262">
        <v>0</v>
      </c>
    </row>
    <row r="335" spans="1:6" x14ac:dyDescent="0.25">
      <c r="A335" s="259">
        <v>43956</v>
      </c>
      <c r="B335" s="261">
        <v>251</v>
      </c>
      <c r="C335" s="261">
        <v>4.9169999999999998</v>
      </c>
      <c r="D335" s="261">
        <v>0</v>
      </c>
      <c r="E335" s="262">
        <v>0</v>
      </c>
      <c r="F335" s="262">
        <v>0</v>
      </c>
    </row>
    <row r="336" spans="1:6" x14ac:dyDescent="0.25">
      <c r="A336" s="259">
        <v>43957</v>
      </c>
      <c r="B336" s="261">
        <v>345</v>
      </c>
      <c r="C336" s="261">
        <v>4.9829999999999997</v>
      </c>
      <c r="D336" s="261">
        <v>0</v>
      </c>
      <c r="E336" s="262">
        <v>0</v>
      </c>
      <c r="F336" s="262">
        <v>0</v>
      </c>
    </row>
    <row r="337" spans="1:6" x14ac:dyDescent="0.25">
      <c r="A337" s="259">
        <v>43958</v>
      </c>
      <c r="B337" s="261">
        <v>414</v>
      </c>
      <c r="C337" s="261">
        <v>4.8769999999999998</v>
      </c>
      <c r="D337" s="261">
        <v>0</v>
      </c>
      <c r="E337" s="262">
        <v>0</v>
      </c>
      <c r="F337" s="262">
        <v>0</v>
      </c>
    </row>
    <row r="338" spans="1:6" x14ac:dyDescent="0.25">
      <c r="A338" s="259">
        <v>43959</v>
      </c>
      <c r="B338" s="261">
        <v>437</v>
      </c>
      <c r="C338" s="261">
        <v>4.5830000000000002</v>
      </c>
      <c r="D338" s="261">
        <v>0</v>
      </c>
      <c r="E338" s="262">
        <v>0</v>
      </c>
      <c r="F338" s="262">
        <v>0</v>
      </c>
    </row>
    <row r="339" spans="1:6" x14ac:dyDescent="0.25">
      <c r="A339" s="259">
        <v>43960</v>
      </c>
      <c r="B339" s="261">
        <v>498</v>
      </c>
      <c r="C339" s="261">
        <v>4.9640000000000004</v>
      </c>
      <c r="D339" s="261">
        <v>0</v>
      </c>
      <c r="E339" s="262">
        <v>0</v>
      </c>
      <c r="F339" s="262">
        <v>0</v>
      </c>
    </row>
    <row r="340" spans="1:6" x14ac:dyDescent="0.25">
      <c r="A340" s="259">
        <v>43961</v>
      </c>
      <c r="B340" s="261">
        <v>395</v>
      </c>
      <c r="C340" s="261">
        <v>4.9710000000000001</v>
      </c>
      <c r="D340" s="261">
        <v>0</v>
      </c>
      <c r="E340" s="262">
        <v>0</v>
      </c>
      <c r="F340" s="262">
        <v>0</v>
      </c>
    </row>
    <row r="341" spans="1:6" x14ac:dyDescent="0.25">
      <c r="A341" s="259">
        <v>43962</v>
      </c>
      <c r="B341" s="261">
        <v>343</v>
      </c>
      <c r="C341" s="261">
        <v>5.2</v>
      </c>
      <c r="D341" s="261">
        <v>0</v>
      </c>
      <c r="E341" s="262">
        <v>0</v>
      </c>
      <c r="F341" s="262">
        <v>0</v>
      </c>
    </row>
    <row r="342" spans="1:6" x14ac:dyDescent="0.25">
      <c r="A342" s="259">
        <v>43963</v>
      </c>
      <c r="B342" s="261">
        <v>344</v>
      </c>
      <c r="C342" s="261">
        <v>5.3090000000000002</v>
      </c>
      <c r="D342" s="261">
        <v>0</v>
      </c>
      <c r="E342" s="262">
        <v>0</v>
      </c>
      <c r="F342" s="262">
        <v>0</v>
      </c>
    </row>
    <row r="343" spans="1:6" x14ac:dyDescent="0.25">
      <c r="A343" s="259">
        <v>43964</v>
      </c>
      <c r="B343" s="261">
        <v>342</v>
      </c>
      <c r="C343" s="261">
        <v>5.45</v>
      </c>
      <c r="D343" s="261">
        <v>0</v>
      </c>
      <c r="E343" s="262">
        <v>0</v>
      </c>
      <c r="F343" s="262">
        <v>0</v>
      </c>
    </row>
    <row r="344" spans="1:6" x14ac:dyDescent="0.25">
      <c r="A344" s="259">
        <v>43965</v>
      </c>
      <c r="B344" s="261">
        <v>353</v>
      </c>
      <c r="C344" s="261">
        <v>4.9080000000000004</v>
      </c>
      <c r="D344" s="261">
        <v>0</v>
      </c>
      <c r="E344" s="262">
        <v>0</v>
      </c>
      <c r="F344" s="262">
        <v>0</v>
      </c>
    </row>
    <row r="345" spans="1:6" x14ac:dyDescent="0.25">
      <c r="A345" s="259">
        <v>43966</v>
      </c>
      <c r="B345" s="261">
        <v>454</v>
      </c>
      <c r="C345" s="261">
        <v>4.8920000000000003</v>
      </c>
      <c r="D345" s="261">
        <v>0</v>
      </c>
      <c r="E345" s="262">
        <v>0</v>
      </c>
      <c r="F345" s="262">
        <v>0</v>
      </c>
    </row>
    <row r="346" spans="1:6" x14ac:dyDescent="0.25">
      <c r="A346" s="259">
        <v>43967</v>
      </c>
      <c r="B346" s="261">
        <v>504</v>
      </c>
      <c r="C346" s="261">
        <v>4.774</v>
      </c>
      <c r="D346" s="261">
        <v>0</v>
      </c>
      <c r="E346" s="262">
        <v>0</v>
      </c>
      <c r="F346" s="262">
        <v>0</v>
      </c>
    </row>
    <row r="347" spans="1:6" x14ac:dyDescent="0.25">
      <c r="A347" s="259">
        <v>43968</v>
      </c>
      <c r="B347" s="261">
        <v>432</v>
      </c>
      <c r="C347" s="261">
        <v>5.0949999999999998</v>
      </c>
      <c r="D347" s="261">
        <v>0</v>
      </c>
      <c r="E347" s="262">
        <v>0</v>
      </c>
      <c r="F347" s="262">
        <v>0</v>
      </c>
    </row>
    <row r="348" spans="1:6" x14ac:dyDescent="0.25">
      <c r="A348" s="259">
        <v>43969</v>
      </c>
      <c r="B348" s="261">
        <v>324</v>
      </c>
      <c r="C348" s="261">
        <v>5.6120000000000001</v>
      </c>
      <c r="D348" s="261">
        <v>0</v>
      </c>
      <c r="E348" s="262">
        <v>0</v>
      </c>
      <c r="F348" s="262">
        <v>0</v>
      </c>
    </row>
    <row r="349" spans="1:6" x14ac:dyDescent="0.25">
      <c r="A349" s="259">
        <v>43970</v>
      </c>
      <c r="B349" s="261">
        <v>395</v>
      </c>
      <c r="C349" s="261">
        <v>5.2910000000000004</v>
      </c>
      <c r="D349" s="261">
        <v>0</v>
      </c>
      <c r="E349" s="262">
        <v>0</v>
      </c>
      <c r="F349" s="262">
        <v>0</v>
      </c>
    </row>
    <row r="350" spans="1:6" x14ac:dyDescent="0.25">
      <c r="A350" s="259">
        <v>43971</v>
      </c>
      <c r="B350" s="261">
        <v>397</v>
      </c>
      <c r="C350" s="261">
        <v>5.2640000000000002</v>
      </c>
      <c r="D350" s="261">
        <v>0</v>
      </c>
      <c r="E350" s="262">
        <v>0</v>
      </c>
      <c r="F350" s="262">
        <v>0</v>
      </c>
    </row>
    <row r="351" spans="1:6" x14ac:dyDescent="0.25">
      <c r="A351" s="259">
        <v>43972</v>
      </c>
      <c r="B351" s="261">
        <v>384</v>
      </c>
      <c r="C351" s="261">
        <v>5.5350000000000001</v>
      </c>
      <c r="D351" s="261">
        <v>0</v>
      </c>
      <c r="E351" s="262">
        <v>0</v>
      </c>
      <c r="F351" s="262">
        <v>0</v>
      </c>
    </row>
    <row r="352" spans="1:6" x14ac:dyDescent="0.25">
      <c r="A352" s="259">
        <v>43973</v>
      </c>
      <c r="B352" s="261">
        <v>450</v>
      </c>
      <c r="C352" s="261">
        <v>5.6459999999999999</v>
      </c>
      <c r="D352" s="261">
        <v>0</v>
      </c>
      <c r="E352" s="262">
        <v>0</v>
      </c>
      <c r="F352" s="262">
        <v>0</v>
      </c>
    </row>
    <row r="353" spans="1:6" x14ac:dyDescent="0.25">
      <c r="A353" s="259">
        <v>43974</v>
      </c>
      <c r="B353" s="261">
        <v>545</v>
      </c>
      <c r="C353" s="261">
        <v>5.4870000000000001</v>
      </c>
      <c r="D353" s="261">
        <v>0</v>
      </c>
      <c r="E353" s="262">
        <v>0</v>
      </c>
      <c r="F353" s="262">
        <v>0</v>
      </c>
    </row>
    <row r="354" spans="1:6" x14ac:dyDescent="0.25">
      <c r="A354" s="259">
        <v>43975</v>
      </c>
      <c r="B354" s="261">
        <v>617</v>
      </c>
      <c r="C354" s="261">
        <v>5.1459999999999999</v>
      </c>
      <c r="D354" s="261">
        <v>0</v>
      </c>
      <c r="E354" s="262">
        <v>0</v>
      </c>
      <c r="F354" s="262">
        <v>0</v>
      </c>
    </row>
    <row r="355" spans="1:6" x14ac:dyDescent="0.25">
      <c r="A355" s="259">
        <v>43976</v>
      </c>
      <c r="B355" s="261">
        <v>543</v>
      </c>
      <c r="C355" s="261">
        <v>5.04</v>
      </c>
      <c r="D355" s="261">
        <v>0</v>
      </c>
      <c r="E355" s="262">
        <v>0</v>
      </c>
      <c r="F355" s="262">
        <v>0</v>
      </c>
    </row>
    <row r="356" spans="1:6" x14ac:dyDescent="0.25">
      <c r="A356" s="259">
        <v>43977</v>
      </c>
      <c r="B356" s="261">
        <v>449</v>
      </c>
      <c r="C356" s="261">
        <v>5.9710000000000001</v>
      </c>
      <c r="D356" s="261">
        <v>0</v>
      </c>
      <c r="E356" s="262">
        <v>0</v>
      </c>
      <c r="F356" s="262">
        <v>0</v>
      </c>
    </row>
    <row r="357" spans="1:6" x14ac:dyDescent="0.25">
      <c r="A357" s="259">
        <v>43978</v>
      </c>
      <c r="B357" s="261">
        <v>438</v>
      </c>
      <c r="C357" s="261">
        <v>5.7629999999999999</v>
      </c>
      <c r="D357" s="261">
        <v>0</v>
      </c>
      <c r="E357" s="262">
        <v>0</v>
      </c>
      <c r="F357" s="262">
        <v>0</v>
      </c>
    </row>
    <row r="358" spans="1:6" x14ac:dyDescent="0.25">
      <c r="A358" s="259">
        <v>43979</v>
      </c>
      <c r="B358" s="261">
        <v>463</v>
      </c>
      <c r="C358" s="261">
        <v>5.6769999999999996</v>
      </c>
      <c r="D358" s="261">
        <v>0</v>
      </c>
      <c r="E358" s="262">
        <v>0</v>
      </c>
      <c r="F358" s="262">
        <v>0</v>
      </c>
    </row>
    <row r="359" spans="1:6" x14ac:dyDescent="0.25">
      <c r="A359" s="259">
        <v>43980</v>
      </c>
      <c r="B359" s="261">
        <v>643</v>
      </c>
      <c r="C359" s="261">
        <v>5.4880000000000004</v>
      </c>
      <c r="D359" s="261">
        <v>0</v>
      </c>
      <c r="E359" s="262">
        <v>0</v>
      </c>
      <c r="F359" s="262">
        <v>0</v>
      </c>
    </row>
    <row r="360" spans="1:6" x14ac:dyDescent="0.25">
      <c r="A360" s="259">
        <v>43981</v>
      </c>
      <c r="B360" s="261">
        <v>866</v>
      </c>
      <c r="C360" s="261">
        <v>5.4279999999999999</v>
      </c>
      <c r="D360" s="261">
        <v>0</v>
      </c>
      <c r="E360" s="262">
        <v>0</v>
      </c>
      <c r="F360" s="262">
        <v>0</v>
      </c>
    </row>
    <row r="361" spans="1:6" x14ac:dyDescent="0.25">
      <c r="A361" s="259">
        <v>43982</v>
      </c>
      <c r="B361" s="261">
        <v>602</v>
      </c>
      <c r="C361" s="261">
        <v>5.4580000000000002</v>
      </c>
      <c r="D361" s="261">
        <v>0</v>
      </c>
      <c r="E361" s="262">
        <v>0</v>
      </c>
      <c r="F361" s="262">
        <v>0</v>
      </c>
    </row>
    <row r="362" spans="1:6" x14ac:dyDescent="0.25">
      <c r="A362" s="259">
        <v>43983</v>
      </c>
      <c r="B362" s="261">
        <v>493</v>
      </c>
      <c r="C362" s="261">
        <v>5.8390000000000004</v>
      </c>
      <c r="D362" s="261">
        <v>0</v>
      </c>
      <c r="E362" s="262">
        <v>0</v>
      </c>
      <c r="F362" s="262">
        <v>0</v>
      </c>
    </row>
    <row r="363" spans="1:6" x14ac:dyDescent="0.25">
      <c r="A363" s="259">
        <v>43984</v>
      </c>
      <c r="B363" s="261">
        <v>765</v>
      </c>
      <c r="C363" s="261">
        <v>5.9619999999999997</v>
      </c>
      <c r="D363" s="261">
        <v>0</v>
      </c>
      <c r="E363" s="262">
        <v>0</v>
      </c>
      <c r="F363" s="262">
        <v>0</v>
      </c>
    </row>
    <row r="364" spans="1:6" x14ac:dyDescent="0.25">
      <c r="A364" s="259">
        <v>43985</v>
      </c>
      <c r="B364" s="261">
        <v>670</v>
      </c>
      <c r="C364" s="261">
        <v>5.9509999999999996</v>
      </c>
      <c r="D364" s="261">
        <v>0</v>
      </c>
      <c r="E364" s="262">
        <v>0</v>
      </c>
      <c r="F364" s="262">
        <v>0</v>
      </c>
    </row>
    <row r="365" spans="1:6" x14ac:dyDescent="0.25">
      <c r="A365" s="259">
        <v>43986</v>
      </c>
      <c r="B365" s="261">
        <v>655</v>
      </c>
      <c r="C365" s="261">
        <v>5.33</v>
      </c>
      <c r="D365" s="261">
        <v>0</v>
      </c>
      <c r="E365" s="262">
        <v>0</v>
      </c>
      <c r="F365" s="262">
        <v>0</v>
      </c>
    </row>
    <row r="366" spans="1:6" x14ac:dyDescent="0.25">
      <c r="A366" s="259">
        <v>43987</v>
      </c>
      <c r="B366" s="261">
        <v>911</v>
      </c>
      <c r="C366" s="261">
        <v>5.27</v>
      </c>
      <c r="D366" s="261">
        <v>0</v>
      </c>
      <c r="E366" s="262">
        <v>0</v>
      </c>
      <c r="F366" s="262">
        <v>0</v>
      </c>
    </row>
    <row r="367" spans="1:6" x14ac:dyDescent="0.25">
      <c r="A367" s="259">
        <v>43988</v>
      </c>
      <c r="B367" s="261">
        <v>1197</v>
      </c>
      <c r="C367" s="261">
        <v>5.6230000000000002</v>
      </c>
      <c r="D367" s="261">
        <v>0</v>
      </c>
      <c r="E367" s="262">
        <v>0</v>
      </c>
      <c r="F367" s="262">
        <v>0</v>
      </c>
    </row>
    <row r="368" spans="1:6" x14ac:dyDescent="0.25">
      <c r="A368" s="259">
        <v>43989</v>
      </c>
      <c r="B368" s="261">
        <v>899</v>
      </c>
      <c r="C368" s="261">
        <v>5.6760000000000002</v>
      </c>
      <c r="D368" s="261">
        <v>0</v>
      </c>
      <c r="E368" s="262">
        <v>0</v>
      </c>
      <c r="F368" s="262">
        <v>0</v>
      </c>
    </row>
    <row r="369" spans="1:6" x14ac:dyDescent="0.25">
      <c r="A369" s="259">
        <v>43990</v>
      </c>
      <c r="B369" s="261">
        <v>664</v>
      </c>
      <c r="C369" s="261">
        <v>5.7110000000000003</v>
      </c>
      <c r="D369" s="261">
        <v>0</v>
      </c>
      <c r="E369" s="262">
        <v>0</v>
      </c>
      <c r="F369" s="262">
        <v>0</v>
      </c>
    </row>
    <row r="370" spans="1:6" x14ac:dyDescent="0.25">
      <c r="A370" s="259">
        <v>43991</v>
      </c>
      <c r="B370" s="261">
        <v>684</v>
      </c>
      <c r="C370" s="261">
        <v>5.4969999999999999</v>
      </c>
      <c r="D370" s="261">
        <v>0</v>
      </c>
      <c r="E370" s="262">
        <v>0</v>
      </c>
      <c r="F370" s="262">
        <v>0</v>
      </c>
    </row>
    <row r="371" spans="1:6" x14ac:dyDescent="0.25">
      <c r="A371" s="259">
        <v>43992</v>
      </c>
      <c r="B371" s="261">
        <v>652</v>
      </c>
      <c r="C371" s="261">
        <v>5.9249999999999998</v>
      </c>
      <c r="D371" s="261">
        <v>0</v>
      </c>
      <c r="E371" s="262">
        <v>0</v>
      </c>
      <c r="F371" s="262">
        <v>0</v>
      </c>
    </row>
    <row r="372" spans="1:6" x14ac:dyDescent="0.25">
      <c r="A372" s="259">
        <v>43993</v>
      </c>
      <c r="B372" s="261">
        <v>638</v>
      </c>
      <c r="C372" s="261">
        <v>5.9669999999999996</v>
      </c>
      <c r="D372" s="261">
        <v>0</v>
      </c>
      <c r="E372" s="262">
        <v>0</v>
      </c>
      <c r="F372" s="262">
        <v>0</v>
      </c>
    </row>
    <row r="373" spans="1:6" x14ac:dyDescent="0.25">
      <c r="A373" s="259">
        <v>43994</v>
      </c>
      <c r="B373" s="261">
        <v>850</v>
      </c>
      <c r="C373" s="261">
        <v>5.9470000000000001</v>
      </c>
      <c r="D373" s="261">
        <v>0</v>
      </c>
      <c r="E373" s="262">
        <v>0</v>
      </c>
      <c r="F373" s="262">
        <v>0</v>
      </c>
    </row>
    <row r="374" spans="1:6" x14ac:dyDescent="0.25">
      <c r="A374" s="259">
        <v>43995</v>
      </c>
      <c r="B374" s="261">
        <v>1405</v>
      </c>
      <c r="C374" s="261">
        <v>5.63</v>
      </c>
      <c r="D374" s="261">
        <v>0</v>
      </c>
      <c r="E374" s="262">
        <v>0</v>
      </c>
      <c r="F374" s="262">
        <v>0</v>
      </c>
    </row>
    <row r="375" spans="1:6" x14ac:dyDescent="0.25">
      <c r="A375" s="259">
        <v>43996</v>
      </c>
      <c r="B375" s="261">
        <v>1096</v>
      </c>
      <c r="C375" s="261">
        <v>5.7720000000000002</v>
      </c>
      <c r="D375" s="261">
        <v>0</v>
      </c>
      <c r="E375" s="262">
        <v>0</v>
      </c>
      <c r="F375" s="262">
        <v>0</v>
      </c>
    </row>
    <row r="376" spans="1:6" x14ac:dyDescent="0.25">
      <c r="A376" s="259">
        <v>43997</v>
      </c>
      <c r="B376" s="261">
        <v>725</v>
      </c>
      <c r="C376" s="261">
        <v>6.0620000000000003</v>
      </c>
      <c r="D376" s="261">
        <v>0</v>
      </c>
      <c r="E376" s="262">
        <v>0</v>
      </c>
      <c r="F376" s="262">
        <v>0</v>
      </c>
    </row>
    <row r="377" spans="1:6" x14ac:dyDescent="0.25">
      <c r="A377" s="259">
        <v>43998</v>
      </c>
      <c r="B377" s="261">
        <v>738</v>
      </c>
      <c r="C377" s="261">
        <v>6.4039999999999999</v>
      </c>
      <c r="D377" s="261">
        <v>0</v>
      </c>
      <c r="E377" s="262">
        <v>0</v>
      </c>
      <c r="F377" s="262">
        <v>0</v>
      </c>
    </row>
    <row r="378" spans="1:6" x14ac:dyDescent="0.25">
      <c r="A378" s="259">
        <v>43999</v>
      </c>
      <c r="B378" s="261">
        <v>799</v>
      </c>
      <c r="C378" s="261">
        <v>6.056</v>
      </c>
      <c r="D378" s="261">
        <v>0</v>
      </c>
      <c r="E378" s="262">
        <v>0</v>
      </c>
      <c r="F378" s="262">
        <v>0</v>
      </c>
    </row>
    <row r="379" spans="1:6" x14ac:dyDescent="0.25">
      <c r="A379" s="259">
        <v>44000</v>
      </c>
      <c r="B379" s="261">
        <v>871</v>
      </c>
      <c r="C379" s="261">
        <v>6.3070000000000004</v>
      </c>
      <c r="D379" s="261">
        <v>0</v>
      </c>
      <c r="E379" s="262">
        <v>0</v>
      </c>
      <c r="F379" s="262">
        <v>0</v>
      </c>
    </row>
    <row r="380" spans="1:6" x14ac:dyDescent="0.25">
      <c r="A380" s="259">
        <v>44001</v>
      </c>
      <c r="B380" s="261">
        <v>1119</v>
      </c>
      <c r="C380" s="261">
        <v>5.9420000000000002</v>
      </c>
      <c r="D380" s="261">
        <v>0</v>
      </c>
      <c r="E380" s="262">
        <v>0</v>
      </c>
      <c r="F380" s="262">
        <v>0</v>
      </c>
    </row>
    <row r="381" spans="1:6" x14ac:dyDescent="0.25">
      <c r="A381" s="259">
        <v>44002</v>
      </c>
      <c r="B381" s="261">
        <v>1710</v>
      </c>
      <c r="C381" s="261">
        <v>5.5039999999999996</v>
      </c>
      <c r="D381" s="261">
        <v>0</v>
      </c>
      <c r="E381" s="262">
        <v>0</v>
      </c>
      <c r="F381" s="262">
        <v>0</v>
      </c>
    </row>
    <row r="382" spans="1:6" x14ac:dyDescent="0.25">
      <c r="A382" s="259">
        <v>44003</v>
      </c>
      <c r="B382" s="261">
        <v>1233</v>
      </c>
      <c r="C382" s="261">
        <v>5.4240000000000004</v>
      </c>
      <c r="D382" s="261">
        <v>0</v>
      </c>
      <c r="E382" s="262">
        <v>0</v>
      </c>
      <c r="F382" s="262">
        <v>0</v>
      </c>
    </row>
    <row r="383" spans="1:6" x14ac:dyDescent="0.25">
      <c r="A383" s="259">
        <v>44004</v>
      </c>
      <c r="B383" s="261">
        <v>810</v>
      </c>
      <c r="C383" s="261">
        <v>5.4539999999999997</v>
      </c>
      <c r="D383" s="261">
        <v>0</v>
      </c>
      <c r="E383" s="262">
        <v>0</v>
      </c>
      <c r="F383" s="262">
        <v>0</v>
      </c>
    </row>
    <row r="384" spans="1:6" x14ac:dyDescent="0.25">
      <c r="A384" s="259">
        <v>44005</v>
      </c>
      <c r="B384" s="261">
        <v>988</v>
      </c>
      <c r="C384" s="261">
        <v>5.984</v>
      </c>
      <c r="D384" s="261">
        <v>0</v>
      </c>
      <c r="E384" s="262">
        <v>0</v>
      </c>
      <c r="F384" s="262">
        <v>0</v>
      </c>
    </row>
    <row r="385" spans="1:6" x14ac:dyDescent="0.25">
      <c r="A385" s="259">
        <v>44006</v>
      </c>
      <c r="B385" s="261">
        <v>1140</v>
      </c>
      <c r="C385" s="261">
        <v>5.6310000000000002</v>
      </c>
      <c r="D385" s="261">
        <v>0</v>
      </c>
      <c r="E385" s="262">
        <v>0</v>
      </c>
      <c r="F385" s="262">
        <v>0</v>
      </c>
    </row>
    <row r="386" spans="1:6" x14ac:dyDescent="0.25">
      <c r="A386" s="259">
        <v>44007</v>
      </c>
      <c r="B386" s="261">
        <v>1305</v>
      </c>
      <c r="C386" s="261">
        <v>5.282</v>
      </c>
      <c r="D386" s="261">
        <v>0</v>
      </c>
      <c r="E386" s="262">
        <v>0</v>
      </c>
      <c r="F386" s="262">
        <v>0</v>
      </c>
    </row>
    <row r="387" spans="1:6" x14ac:dyDescent="0.25">
      <c r="A387" s="259">
        <v>44008</v>
      </c>
      <c r="B387" s="261">
        <v>1678</v>
      </c>
      <c r="C387" s="261">
        <v>4.5979999999999999</v>
      </c>
      <c r="D387" s="261">
        <v>0</v>
      </c>
      <c r="E387" s="262">
        <v>0</v>
      </c>
      <c r="F387" s="262">
        <v>0</v>
      </c>
    </row>
    <row r="388" spans="1:6" x14ac:dyDescent="0.25">
      <c r="A388" s="259">
        <v>44009</v>
      </c>
      <c r="B388" s="261">
        <v>1904</v>
      </c>
      <c r="C388" s="261">
        <v>4.3339999999999996</v>
      </c>
      <c r="D388" s="261">
        <v>0</v>
      </c>
      <c r="E388" s="262">
        <v>0</v>
      </c>
      <c r="F388" s="262">
        <v>0</v>
      </c>
    </row>
    <row r="389" spans="1:6" x14ac:dyDescent="0.25">
      <c r="A389" s="259">
        <v>44010</v>
      </c>
      <c r="B389" s="261">
        <v>1478</v>
      </c>
      <c r="C389" s="261">
        <v>4.2210000000000001</v>
      </c>
      <c r="D389" s="261">
        <v>0</v>
      </c>
      <c r="E389" s="262">
        <v>0</v>
      </c>
      <c r="F389" s="262">
        <v>0</v>
      </c>
    </row>
    <row r="390" spans="1:6" x14ac:dyDescent="0.25">
      <c r="A390" s="259">
        <v>44011</v>
      </c>
      <c r="B390" s="261">
        <v>936</v>
      </c>
      <c r="C390" s="261">
        <v>4.2839999999999998</v>
      </c>
      <c r="D390" s="261">
        <v>0</v>
      </c>
      <c r="E390" s="262">
        <v>0</v>
      </c>
      <c r="F390" s="262">
        <v>0</v>
      </c>
    </row>
    <row r="391" spans="1:6" x14ac:dyDescent="0.25">
      <c r="A391" s="259">
        <v>44012</v>
      </c>
      <c r="B391" s="261">
        <v>932</v>
      </c>
      <c r="C391" s="261">
        <v>3.43</v>
      </c>
      <c r="D391" s="261">
        <v>0</v>
      </c>
      <c r="E391" s="262">
        <v>0</v>
      </c>
      <c r="F391" s="262">
        <v>0</v>
      </c>
    </row>
    <row r="392" spans="1:6" x14ac:dyDescent="0.25">
      <c r="A392" s="259">
        <v>44013</v>
      </c>
      <c r="B392" s="261">
        <v>1063</v>
      </c>
      <c r="C392" s="261">
        <v>3.9159999999999999</v>
      </c>
      <c r="D392" s="261">
        <v>0</v>
      </c>
      <c r="E392" s="262">
        <v>0</v>
      </c>
      <c r="F392" s="262">
        <v>0</v>
      </c>
    </row>
    <row r="393" spans="1:6" x14ac:dyDescent="0.25">
      <c r="A393" s="259">
        <v>44014</v>
      </c>
      <c r="B393" s="261">
        <v>1016</v>
      </c>
      <c r="C393" s="261">
        <v>3.677</v>
      </c>
      <c r="D393" s="261">
        <v>0</v>
      </c>
      <c r="E393" s="262">
        <v>0</v>
      </c>
      <c r="F393" s="262">
        <v>0</v>
      </c>
    </row>
    <row r="394" spans="1:6" x14ac:dyDescent="0.25">
      <c r="A394" s="259">
        <v>44015</v>
      </c>
      <c r="B394" s="261">
        <v>1453</v>
      </c>
      <c r="C394" s="261">
        <v>3.964</v>
      </c>
      <c r="D394" s="261">
        <v>0</v>
      </c>
      <c r="E394" s="262">
        <v>0</v>
      </c>
      <c r="F394" s="262">
        <v>0</v>
      </c>
    </row>
    <row r="395" spans="1:6" x14ac:dyDescent="0.25">
      <c r="A395" s="259">
        <v>44016</v>
      </c>
      <c r="B395" s="261">
        <v>2340</v>
      </c>
      <c r="C395" s="261">
        <v>4.0460000000000003</v>
      </c>
      <c r="D395" s="261">
        <v>0</v>
      </c>
      <c r="E395" s="262">
        <v>0</v>
      </c>
      <c r="F395" s="262">
        <v>0</v>
      </c>
    </row>
    <row r="396" spans="1:6" x14ac:dyDescent="0.25">
      <c r="A396" s="259">
        <v>44017</v>
      </c>
      <c r="B396" s="261">
        <v>1932</v>
      </c>
      <c r="C396" s="261">
        <v>4.0369999999999999</v>
      </c>
      <c r="D396" s="261">
        <v>0</v>
      </c>
      <c r="E396" s="262">
        <v>0</v>
      </c>
      <c r="F396" s="262">
        <v>0</v>
      </c>
    </row>
    <row r="397" spans="1:6" x14ac:dyDescent="0.25">
      <c r="A397" s="259">
        <v>44018</v>
      </c>
      <c r="B397" s="261">
        <v>1081</v>
      </c>
      <c r="C397" s="261">
        <v>3.661</v>
      </c>
      <c r="D397" s="261">
        <v>0</v>
      </c>
      <c r="E397" s="262">
        <v>0</v>
      </c>
      <c r="F397" s="262">
        <v>0</v>
      </c>
    </row>
    <row r="398" spans="1:6" x14ac:dyDescent="0.25">
      <c r="A398" s="259">
        <v>44019</v>
      </c>
      <c r="B398" s="261">
        <v>1177</v>
      </c>
      <c r="C398" s="261">
        <v>4.0490000000000004</v>
      </c>
      <c r="D398" s="261">
        <v>0</v>
      </c>
      <c r="E398" s="262">
        <v>0</v>
      </c>
      <c r="F398" s="262">
        <v>0</v>
      </c>
    </row>
    <row r="399" spans="1:6" x14ac:dyDescent="0.25">
      <c r="A399" s="259">
        <v>44020</v>
      </c>
      <c r="B399" s="261">
        <v>1330</v>
      </c>
      <c r="C399" s="261">
        <v>4.3789999999999996</v>
      </c>
      <c r="D399" s="261">
        <v>0</v>
      </c>
      <c r="E399" s="262">
        <v>0</v>
      </c>
      <c r="F399" s="262">
        <v>0</v>
      </c>
    </row>
    <row r="400" spans="1:6" x14ac:dyDescent="0.25">
      <c r="A400" s="259">
        <v>44021</v>
      </c>
      <c r="B400" s="261">
        <v>1389</v>
      </c>
      <c r="C400" s="261">
        <v>3.996</v>
      </c>
      <c r="D400" s="261">
        <v>0</v>
      </c>
      <c r="E400" s="262">
        <v>0</v>
      </c>
      <c r="F400" s="262">
        <v>0</v>
      </c>
    </row>
    <row r="401" spans="1:6" x14ac:dyDescent="0.25">
      <c r="A401" s="259">
        <v>44022</v>
      </c>
      <c r="B401" s="261">
        <v>1999</v>
      </c>
      <c r="C401" s="261">
        <v>3.9369999999999998</v>
      </c>
      <c r="D401" s="261">
        <v>0</v>
      </c>
      <c r="E401" s="262">
        <v>0</v>
      </c>
      <c r="F401" s="262">
        <v>0</v>
      </c>
    </row>
    <row r="402" spans="1:6" x14ac:dyDescent="0.25">
      <c r="A402" s="259">
        <v>44023</v>
      </c>
      <c r="B402" s="261">
        <v>3062</v>
      </c>
      <c r="C402" s="261">
        <v>4.101</v>
      </c>
      <c r="D402" s="261">
        <v>0</v>
      </c>
      <c r="E402" s="262">
        <v>0</v>
      </c>
      <c r="F402" s="262">
        <v>0</v>
      </c>
    </row>
    <row r="403" spans="1:6" x14ac:dyDescent="0.25">
      <c r="A403" s="259">
        <v>44024</v>
      </c>
      <c r="B403" s="261">
        <v>2197</v>
      </c>
      <c r="C403" s="261">
        <v>4.3959999999999999</v>
      </c>
      <c r="D403" s="261">
        <v>0</v>
      </c>
      <c r="E403" s="262">
        <v>0</v>
      </c>
      <c r="F403" s="262">
        <v>0</v>
      </c>
    </row>
    <row r="404" spans="1:6" x14ac:dyDescent="0.25">
      <c r="A404" s="259">
        <v>44025</v>
      </c>
      <c r="B404" s="261">
        <v>1210</v>
      </c>
      <c r="C404" s="261">
        <v>4.5960000000000001</v>
      </c>
      <c r="D404" s="261">
        <v>0</v>
      </c>
      <c r="E404" s="262">
        <v>0</v>
      </c>
      <c r="F404" s="262">
        <v>0</v>
      </c>
    </row>
    <row r="405" spans="1:6" x14ac:dyDescent="0.25">
      <c r="A405" s="259">
        <v>44026</v>
      </c>
      <c r="B405" s="261">
        <v>1234</v>
      </c>
      <c r="C405" s="261">
        <v>4.0419999999999998</v>
      </c>
      <c r="D405" s="261">
        <v>0</v>
      </c>
      <c r="E405" s="262">
        <v>0</v>
      </c>
      <c r="F405" s="262">
        <v>0</v>
      </c>
    </row>
    <row r="406" spans="1:6" x14ac:dyDescent="0.25">
      <c r="A406" s="259">
        <v>44027</v>
      </c>
      <c r="B406" s="261">
        <v>1297</v>
      </c>
      <c r="C406" s="261">
        <v>3.9620000000000002</v>
      </c>
      <c r="D406" s="261">
        <v>0</v>
      </c>
      <c r="E406" s="262">
        <v>0</v>
      </c>
      <c r="F406" s="262">
        <v>0</v>
      </c>
    </row>
    <row r="407" spans="1:6" x14ac:dyDescent="0.25">
      <c r="A407" s="259">
        <v>44028</v>
      </c>
      <c r="B407" s="261">
        <v>1572</v>
      </c>
      <c r="C407" s="261">
        <v>4.1349999999999998</v>
      </c>
      <c r="D407" s="261">
        <v>0</v>
      </c>
      <c r="E407" s="262">
        <v>0</v>
      </c>
      <c r="F407" s="262">
        <v>0</v>
      </c>
    </row>
    <row r="408" spans="1:6" x14ac:dyDescent="0.25">
      <c r="A408" s="259">
        <v>44029</v>
      </c>
      <c r="B408" s="261">
        <v>2381</v>
      </c>
      <c r="C408" s="261">
        <v>3.8159999999999998</v>
      </c>
      <c r="D408" s="261">
        <v>0</v>
      </c>
      <c r="E408" s="262">
        <v>0</v>
      </c>
      <c r="F408" s="262">
        <v>0</v>
      </c>
    </row>
    <row r="409" spans="1:6" x14ac:dyDescent="0.25">
      <c r="A409" s="259">
        <v>44030</v>
      </c>
      <c r="B409" s="261">
        <v>3555</v>
      </c>
      <c r="C409" s="261">
        <v>4.1959999999999997</v>
      </c>
      <c r="D409" s="261">
        <v>0</v>
      </c>
      <c r="E409" s="262">
        <v>0</v>
      </c>
      <c r="F409" s="262">
        <v>0</v>
      </c>
    </row>
    <row r="410" spans="1:6" x14ac:dyDescent="0.25">
      <c r="A410" s="259">
        <v>44031</v>
      </c>
      <c r="B410" s="261">
        <v>2311</v>
      </c>
      <c r="C410" s="261">
        <v>4.2560000000000002</v>
      </c>
      <c r="D410" s="261">
        <v>0</v>
      </c>
      <c r="E410" s="262">
        <v>0</v>
      </c>
      <c r="F410" s="262">
        <v>0</v>
      </c>
    </row>
    <row r="411" spans="1:6" x14ac:dyDescent="0.25">
      <c r="A411" s="259">
        <v>44032</v>
      </c>
      <c r="B411" s="261">
        <v>1457</v>
      </c>
      <c r="C411" s="261">
        <v>4.0999999999999996</v>
      </c>
      <c r="D411" s="261">
        <v>0</v>
      </c>
      <c r="E411" s="262">
        <v>0</v>
      </c>
      <c r="F411" s="262">
        <v>0</v>
      </c>
    </row>
    <row r="412" spans="1:6" x14ac:dyDescent="0.25">
      <c r="A412" s="259">
        <v>44033</v>
      </c>
      <c r="B412" s="261">
        <v>1424</v>
      </c>
      <c r="C412" s="261">
        <v>3.694</v>
      </c>
      <c r="D412" s="261">
        <v>0</v>
      </c>
      <c r="E412" s="262">
        <v>0</v>
      </c>
      <c r="F412" s="262">
        <v>0</v>
      </c>
    </row>
    <row r="413" spans="1:6" x14ac:dyDescent="0.25">
      <c r="A413" s="259">
        <v>44034</v>
      </c>
      <c r="B413" s="261">
        <v>1641</v>
      </c>
      <c r="C413" s="261">
        <v>3.7240000000000002</v>
      </c>
      <c r="D413" s="261">
        <v>0</v>
      </c>
      <c r="E413" s="262">
        <v>0</v>
      </c>
      <c r="F413" s="262">
        <v>0</v>
      </c>
    </row>
    <row r="414" spans="1:6" x14ac:dyDescent="0.25">
      <c r="A414" s="259">
        <v>44035</v>
      </c>
      <c r="B414" s="261">
        <v>1828</v>
      </c>
      <c r="C414" s="261">
        <v>4.0720000000000001</v>
      </c>
      <c r="D414" s="261">
        <v>0</v>
      </c>
      <c r="E414" s="262">
        <v>0</v>
      </c>
      <c r="F414" s="262">
        <v>0</v>
      </c>
    </row>
    <row r="415" spans="1:6" x14ac:dyDescent="0.25">
      <c r="A415" s="259">
        <v>44036</v>
      </c>
      <c r="B415" s="261">
        <v>2612</v>
      </c>
      <c r="C415" s="261">
        <v>3.6429999999999998</v>
      </c>
      <c r="D415" s="261">
        <v>0</v>
      </c>
      <c r="E415" s="262">
        <v>0</v>
      </c>
      <c r="F415" s="262">
        <v>0</v>
      </c>
    </row>
    <row r="416" spans="1:6" x14ac:dyDescent="0.25">
      <c r="A416" s="259">
        <v>44037</v>
      </c>
      <c r="B416" s="261">
        <v>4120</v>
      </c>
      <c r="C416" s="261">
        <v>3.52</v>
      </c>
      <c r="D416" s="261">
        <v>0</v>
      </c>
      <c r="E416" s="262">
        <v>0</v>
      </c>
      <c r="F416" s="262">
        <v>0</v>
      </c>
    </row>
    <row r="417" spans="1:6" x14ac:dyDescent="0.25">
      <c r="A417" s="259">
        <v>44038</v>
      </c>
      <c r="B417" s="261">
        <v>2849</v>
      </c>
      <c r="C417" s="261">
        <v>3.7010000000000001</v>
      </c>
      <c r="D417" s="261">
        <v>0</v>
      </c>
      <c r="E417" s="262">
        <v>0</v>
      </c>
      <c r="F417" s="262">
        <v>0</v>
      </c>
    </row>
    <row r="418" spans="1:6" x14ac:dyDescent="0.25">
      <c r="A418" s="259">
        <v>44039</v>
      </c>
      <c r="B418" s="261">
        <v>1691</v>
      </c>
      <c r="C418" s="261">
        <v>3.4889999999999999</v>
      </c>
      <c r="D418" s="261">
        <v>0</v>
      </c>
      <c r="E418" s="262">
        <v>0</v>
      </c>
      <c r="F418" s="262">
        <v>0</v>
      </c>
    </row>
    <row r="419" spans="1:6" x14ac:dyDescent="0.25">
      <c r="A419" s="259">
        <v>44040</v>
      </c>
      <c r="B419" s="261">
        <v>1733</v>
      </c>
      <c r="C419" s="261">
        <v>3.3140000000000001</v>
      </c>
      <c r="D419" s="261">
        <v>0</v>
      </c>
      <c r="E419" s="262">
        <v>0</v>
      </c>
      <c r="F419" s="262">
        <v>1.2490000000000001</v>
      </c>
    </row>
    <row r="420" spans="1:6" x14ac:dyDescent="0.25">
      <c r="A420" s="259">
        <v>44041</v>
      </c>
      <c r="B420" s="261">
        <v>1728</v>
      </c>
      <c r="C420" s="261">
        <v>2.6749999999999998</v>
      </c>
      <c r="D420" s="261">
        <v>0</v>
      </c>
      <c r="E420" s="262">
        <v>0</v>
      </c>
      <c r="F420" s="262">
        <v>2.8260000000000001</v>
      </c>
    </row>
    <row r="421" spans="1:6" x14ac:dyDescent="0.25">
      <c r="A421" s="259">
        <v>44042</v>
      </c>
      <c r="B421" s="261">
        <v>2136</v>
      </c>
      <c r="C421" s="261">
        <v>2.3860000000000001</v>
      </c>
      <c r="D421" s="261">
        <v>0</v>
      </c>
      <c r="E421" s="262">
        <v>0</v>
      </c>
      <c r="F421" s="262">
        <v>1.5089999999999999</v>
      </c>
    </row>
    <row r="422" spans="1:6" x14ac:dyDescent="0.25">
      <c r="A422" s="259">
        <v>44043</v>
      </c>
      <c r="B422" s="261">
        <v>4358</v>
      </c>
      <c r="C422" s="261">
        <v>2.6120000000000001</v>
      </c>
      <c r="D422" s="261">
        <v>0</v>
      </c>
      <c r="E422" s="262">
        <v>0</v>
      </c>
      <c r="F422" s="262">
        <v>4.3810000000000002</v>
      </c>
    </row>
    <row r="423" spans="1:6" x14ac:dyDescent="0.25">
      <c r="A423" s="259">
        <v>44044</v>
      </c>
      <c r="B423" s="261">
        <v>5286</v>
      </c>
      <c r="C423" s="261">
        <v>3.1779999999999999</v>
      </c>
      <c r="D423" s="261">
        <v>0</v>
      </c>
      <c r="E423" s="262">
        <v>0</v>
      </c>
      <c r="F423" s="262">
        <v>3.7480000000000002</v>
      </c>
    </row>
    <row r="424" spans="1:6" x14ac:dyDescent="0.25">
      <c r="A424" s="259">
        <v>44045</v>
      </c>
      <c r="B424" s="261">
        <v>3380</v>
      </c>
      <c r="C424" s="261">
        <v>3.319</v>
      </c>
      <c r="D424" s="261">
        <v>0</v>
      </c>
      <c r="E424" s="262">
        <v>0</v>
      </c>
      <c r="F424" s="262">
        <v>1.7829999999999999</v>
      </c>
    </row>
    <row r="425" spans="1:6" x14ac:dyDescent="0.25">
      <c r="A425" s="259">
        <v>44046</v>
      </c>
      <c r="B425" s="261">
        <v>1899</v>
      </c>
      <c r="C425" s="261">
        <v>3.5550000000000002</v>
      </c>
      <c r="D425" s="261">
        <v>0</v>
      </c>
      <c r="E425" s="262">
        <v>0</v>
      </c>
      <c r="F425" s="262">
        <v>1.377</v>
      </c>
    </row>
    <row r="426" spans="1:6" x14ac:dyDescent="0.25">
      <c r="A426" s="259">
        <v>44047</v>
      </c>
      <c r="B426" s="261">
        <v>1989</v>
      </c>
      <c r="C426" s="261">
        <v>2.5430000000000001</v>
      </c>
      <c r="D426" s="261">
        <v>0</v>
      </c>
      <c r="E426" s="262">
        <v>0</v>
      </c>
      <c r="F426" s="262">
        <v>2.2400000000000002</v>
      </c>
    </row>
    <row r="427" spans="1:6" x14ac:dyDescent="0.25">
      <c r="A427" s="259">
        <v>44048</v>
      </c>
      <c r="B427" s="261">
        <v>2306</v>
      </c>
      <c r="C427" s="261">
        <v>2.8380000000000001</v>
      </c>
      <c r="D427" s="261">
        <v>0</v>
      </c>
      <c r="E427" s="262">
        <v>0</v>
      </c>
      <c r="F427" s="262">
        <v>2.7370000000000001</v>
      </c>
    </row>
    <row r="428" spans="1:6" x14ac:dyDescent="0.25">
      <c r="A428" s="259">
        <v>44049</v>
      </c>
      <c r="B428" s="261">
        <v>2317</v>
      </c>
      <c r="C428" s="261">
        <v>2.419</v>
      </c>
      <c r="D428" s="261">
        <v>0</v>
      </c>
      <c r="E428" s="262">
        <v>0</v>
      </c>
      <c r="F428" s="262">
        <v>2.976</v>
      </c>
    </row>
    <row r="429" spans="1:6" x14ac:dyDescent="0.25">
      <c r="A429" s="259">
        <v>44050</v>
      </c>
      <c r="B429" s="261">
        <v>3600</v>
      </c>
      <c r="C429" s="261">
        <v>2.367</v>
      </c>
      <c r="D429" s="261">
        <v>0</v>
      </c>
      <c r="E429" s="262">
        <v>0</v>
      </c>
      <c r="F429" s="262">
        <v>2.8410000000000002</v>
      </c>
    </row>
    <row r="430" spans="1:6" x14ac:dyDescent="0.25">
      <c r="A430" s="259">
        <v>44051</v>
      </c>
      <c r="B430" s="261">
        <v>5219</v>
      </c>
      <c r="C430" s="261">
        <v>2.78</v>
      </c>
      <c r="D430" s="261">
        <v>0</v>
      </c>
      <c r="E430" s="262">
        <v>0</v>
      </c>
      <c r="F430" s="262">
        <v>2.5390000000000001</v>
      </c>
    </row>
    <row r="431" spans="1:6" x14ac:dyDescent="0.25">
      <c r="A431" s="259">
        <v>44052</v>
      </c>
      <c r="B431" s="261">
        <v>3645</v>
      </c>
      <c r="C431" s="261">
        <v>2.7919999999999998</v>
      </c>
      <c r="D431" s="261">
        <v>0</v>
      </c>
      <c r="E431" s="262">
        <v>0</v>
      </c>
      <c r="F431" s="262">
        <v>2.6789999999999998</v>
      </c>
    </row>
    <row r="432" spans="1:6" x14ac:dyDescent="0.25">
      <c r="A432" s="259">
        <v>44053</v>
      </c>
      <c r="B432" s="261">
        <v>2346</v>
      </c>
      <c r="C432" s="261">
        <v>2.3559999999999999</v>
      </c>
      <c r="D432" s="261">
        <v>0</v>
      </c>
      <c r="E432" s="262">
        <v>0</v>
      </c>
      <c r="F432" s="262">
        <v>3.1059999999999999</v>
      </c>
    </row>
    <row r="433" spans="1:6" x14ac:dyDescent="0.25">
      <c r="A433" s="259">
        <v>44054</v>
      </c>
      <c r="B433" s="261">
        <v>2370</v>
      </c>
      <c r="C433" s="261">
        <v>3.8460000000000001</v>
      </c>
      <c r="D433" s="261">
        <v>0</v>
      </c>
      <c r="E433" s="262">
        <v>0</v>
      </c>
      <c r="F433" s="262">
        <v>2.7360000000000002</v>
      </c>
    </row>
    <row r="434" spans="1:6" x14ac:dyDescent="0.25">
      <c r="A434" s="259">
        <v>44055</v>
      </c>
      <c r="B434" s="261">
        <v>2566</v>
      </c>
      <c r="C434" s="261">
        <v>4.5789999999999997</v>
      </c>
      <c r="D434" s="261">
        <v>0</v>
      </c>
      <c r="E434" s="262">
        <v>0</v>
      </c>
      <c r="F434" s="262">
        <v>1.615</v>
      </c>
    </row>
    <row r="435" spans="1:6" x14ac:dyDescent="0.25">
      <c r="A435" s="259">
        <v>44056</v>
      </c>
      <c r="B435" s="261">
        <v>2447</v>
      </c>
      <c r="C435" s="261">
        <v>4.5190000000000001</v>
      </c>
      <c r="D435" s="261">
        <v>0</v>
      </c>
      <c r="E435" s="262">
        <v>0</v>
      </c>
      <c r="F435" s="262">
        <v>1.518</v>
      </c>
    </row>
    <row r="436" spans="1:6" x14ac:dyDescent="0.25">
      <c r="A436" s="259">
        <v>44057</v>
      </c>
      <c r="B436" s="261">
        <v>3344</v>
      </c>
      <c r="C436" s="261">
        <v>4.8689999999999998</v>
      </c>
      <c r="D436" s="261">
        <v>0</v>
      </c>
      <c r="E436" s="262">
        <v>0</v>
      </c>
      <c r="F436" s="262">
        <v>1.7410000000000001</v>
      </c>
    </row>
    <row r="437" spans="1:6" x14ac:dyDescent="0.25">
      <c r="A437" s="259">
        <v>44058</v>
      </c>
      <c r="B437" s="261">
        <v>5263</v>
      </c>
      <c r="C437" s="261">
        <v>3.84</v>
      </c>
      <c r="D437" s="261">
        <v>0</v>
      </c>
      <c r="E437" s="262">
        <v>0</v>
      </c>
      <c r="F437" s="262">
        <v>1.7849999999999999</v>
      </c>
    </row>
    <row r="438" spans="1:6" x14ac:dyDescent="0.25">
      <c r="A438" s="259">
        <v>44059</v>
      </c>
      <c r="B438" s="261">
        <v>3553</v>
      </c>
      <c r="C438" s="261">
        <v>4.5039999999999996</v>
      </c>
      <c r="D438" s="261">
        <v>0</v>
      </c>
      <c r="E438" s="262">
        <v>0</v>
      </c>
      <c r="F438" s="262">
        <v>1.6359999999999999</v>
      </c>
    </row>
    <row r="439" spans="1:6" x14ac:dyDescent="0.25">
      <c r="A439" s="259">
        <v>44060</v>
      </c>
      <c r="B439" s="261">
        <v>2276</v>
      </c>
      <c r="C439" s="261">
        <v>5.0330000000000004</v>
      </c>
      <c r="D439" s="261">
        <v>0</v>
      </c>
      <c r="E439" s="262">
        <v>0</v>
      </c>
      <c r="F439" s="262">
        <v>1.5449999999999999</v>
      </c>
    </row>
    <row r="440" spans="1:6" x14ac:dyDescent="0.25">
      <c r="A440" s="259">
        <v>44061</v>
      </c>
      <c r="B440" s="261">
        <v>2128</v>
      </c>
      <c r="C440" s="261">
        <v>4.7160000000000002</v>
      </c>
      <c r="D440" s="261">
        <v>0</v>
      </c>
      <c r="E440" s="262">
        <v>0</v>
      </c>
      <c r="F440" s="262">
        <v>1.6439999999999999</v>
      </c>
    </row>
    <row r="441" spans="1:6" x14ac:dyDescent="0.25">
      <c r="A441" s="259">
        <v>44062</v>
      </c>
      <c r="B441" s="261">
        <v>2789</v>
      </c>
      <c r="C441" s="261">
        <v>5.0449999999999999</v>
      </c>
      <c r="D441" s="261">
        <v>0</v>
      </c>
      <c r="E441" s="262">
        <v>0</v>
      </c>
      <c r="F441" s="262">
        <v>1.6080000000000001</v>
      </c>
    </row>
    <row r="442" spans="1:6" x14ac:dyDescent="0.25">
      <c r="A442" s="259">
        <v>44063</v>
      </c>
      <c r="B442" s="261">
        <v>2604</v>
      </c>
      <c r="C442" s="261">
        <v>4.0140000000000002</v>
      </c>
      <c r="D442" s="261">
        <v>0</v>
      </c>
      <c r="E442" s="262">
        <v>0</v>
      </c>
      <c r="F442" s="262">
        <v>2.3559999999999999</v>
      </c>
    </row>
    <row r="443" spans="1:6" x14ac:dyDescent="0.25">
      <c r="A443" s="259">
        <v>44064</v>
      </c>
      <c r="B443" s="261">
        <v>3576</v>
      </c>
      <c r="C443" s="261">
        <v>3.4630000000000001</v>
      </c>
      <c r="D443" s="261">
        <v>0</v>
      </c>
      <c r="E443" s="262">
        <v>0</v>
      </c>
      <c r="F443" s="262">
        <v>2.266</v>
      </c>
    </row>
    <row r="444" spans="1:6" x14ac:dyDescent="0.25">
      <c r="A444" s="259">
        <v>44065</v>
      </c>
      <c r="B444" s="261">
        <v>5449</v>
      </c>
      <c r="C444" s="261">
        <v>4.234</v>
      </c>
      <c r="D444" s="261">
        <v>0</v>
      </c>
      <c r="E444" s="262">
        <v>0</v>
      </c>
      <c r="F444" s="262">
        <v>2.4209999999999998</v>
      </c>
    </row>
    <row r="445" spans="1:6" x14ac:dyDescent="0.25">
      <c r="A445" s="259">
        <v>44066</v>
      </c>
      <c r="B445" s="261">
        <v>3847</v>
      </c>
      <c r="C445" s="261">
        <v>3.93</v>
      </c>
      <c r="D445" s="261">
        <v>0</v>
      </c>
      <c r="E445" s="262">
        <v>0</v>
      </c>
      <c r="F445" s="262">
        <v>1.754</v>
      </c>
    </row>
    <row r="446" spans="1:6" x14ac:dyDescent="0.25">
      <c r="A446" s="259">
        <v>44067</v>
      </c>
      <c r="B446" s="261">
        <v>2708</v>
      </c>
      <c r="C446" s="261">
        <v>3.9740000000000002</v>
      </c>
      <c r="D446" s="261">
        <v>0</v>
      </c>
      <c r="E446" s="262">
        <v>0</v>
      </c>
      <c r="F446" s="262">
        <v>2.1040000000000001</v>
      </c>
    </row>
    <row r="447" spans="1:6" x14ac:dyDescent="0.25">
      <c r="A447" s="259">
        <v>44068</v>
      </c>
      <c r="B447" s="261">
        <v>2924</v>
      </c>
      <c r="C447" s="261">
        <v>4.0259999999999998</v>
      </c>
      <c r="D447" s="261">
        <v>0</v>
      </c>
      <c r="E447" s="262">
        <v>0</v>
      </c>
      <c r="F447" s="262">
        <v>2.2200000000000002</v>
      </c>
    </row>
    <row r="448" spans="1:6" x14ac:dyDescent="0.25">
      <c r="A448" s="259">
        <v>44069</v>
      </c>
      <c r="B448" s="261">
        <v>3188</v>
      </c>
      <c r="C448" s="261">
        <v>4.4470000000000001</v>
      </c>
      <c r="D448" s="261">
        <v>0</v>
      </c>
      <c r="E448" s="262">
        <v>0</v>
      </c>
      <c r="F448" s="262">
        <v>2.0070000000000001</v>
      </c>
    </row>
    <row r="449" spans="1:6" x14ac:dyDescent="0.25">
      <c r="A449" s="259">
        <v>44070</v>
      </c>
      <c r="B449" s="261">
        <v>3529</v>
      </c>
      <c r="C449" s="261">
        <v>3.1909999999999998</v>
      </c>
      <c r="D449" s="261">
        <v>0</v>
      </c>
      <c r="E449" s="262">
        <v>0</v>
      </c>
      <c r="F449" s="262">
        <v>1.6519999999999999</v>
      </c>
    </row>
    <row r="450" spans="1:6" x14ac:dyDescent="0.25">
      <c r="A450" s="259">
        <v>44071</v>
      </c>
      <c r="B450" s="261">
        <v>4788</v>
      </c>
      <c r="C450" s="261">
        <v>3.355</v>
      </c>
      <c r="D450" s="261">
        <v>0</v>
      </c>
      <c r="E450" s="262">
        <v>0</v>
      </c>
      <c r="F450" s="262">
        <v>2.0169999999999999</v>
      </c>
    </row>
    <row r="451" spans="1:6" x14ac:dyDescent="0.25">
      <c r="A451" s="259">
        <v>44072</v>
      </c>
      <c r="B451" s="261">
        <v>6990</v>
      </c>
      <c r="C451" s="261">
        <v>3.2709999999999999</v>
      </c>
      <c r="D451" s="261">
        <v>0</v>
      </c>
      <c r="E451" s="262">
        <v>0</v>
      </c>
      <c r="F451" s="262">
        <v>1.903</v>
      </c>
    </row>
    <row r="452" spans="1:6" x14ac:dyDescent="0.25">
      <c r="A452" s="259">
        <v>44073</v>
      </c>
      <c r="B452" s="261">
        <v>6242</v>
      </c>
      <c r="C452" s="261">
        <v>3.3140000000000001</v>
      </c>
      <c r="D452" s="261">
        <v>0</v>
      </c>
      <c r="E452" s="262">
        <v>0</v>
      </c>
      <c r="F452" s="262">
        <v>1.3120000000000001</v>
      </c>
    </row>
    <row r="453" spans="1:6" x14ac:dyDescent="0.25">
      <c r="A453" s="259">
        <v>44074</v>
      </c>
      <c r="B453" s="261">
        <v>4381</v>
      </c>
      <c r="C453" s="261">
        <v>3.04</v>
      </c>
      <c r="D453" s="261">
        <v>0</v>
      </c>
      <c r="E453" s="262">
        <v>0</v>
      </c>
      <c r="F453" s="262">
        <v>1.27</v>
      </c>
    </row>
    <row r="454" spans="1:6" x14ac:dyDescent="0.25">
      <c r="A454" s="259">
        <v>44075</v>
      </c>
      <c r="B454" s="261">
        <v>2859</v>
      </c>
      <c r="C454" s="261">
        <v>3.6429999999999998</v>
      </c>
      <c r="D454" s="261">
        <v>0</v>
      </c>
      <c r="E454" s="262">
        <v>0</v>
      </c>
      <c r="F454" s="262">
        <v>1.738</v>
      </c>
    </row>
    <row r="455" spans="1:6" x14ac:dyDescent="0.25">
      <c r="A455" s="259">
        <v>44076</v>
      </c>
      <c r="B455" s="261">
        <v>2893</v>
      </c>
      <c r="C455" s="261">
        <v>3.6819999999999999</v>
      </c>
      <c r="D455" s="261">
        <v>0</v>
      </c>
      <c r="E455" s="262">
        <v>0</v>
      </c>
      <c r="F455" s="262">
        <v>2.431</v>
      </c>
    </row>
    <row r="456" spans="1:6" x14ac:dyDescent="0.25">
      <c r="A456" s="259">
        <v>44077</v>
      </c>
      <c r="B456" s="261">
        <v>3157</v>
      </c>
      <c r="C456" s="261">
        <v>4.1520000000000001</v>
      </c>
      <c r="D456" s="261">
        <v>0</v>
      </c>
      <c r="E456" s="262">
        <v>0</v>
      </c>
      <c r="F456" s="262">
        <v>2.6160000000000001</v>
      </c>
    </row>
    <row r="457" spans="1:6" x14ac:dyDescent="0.25">
      <c r="A457" s="259">
        <v>44078</v>
      </c>
      <c r="B457" s="261">
        <v>4393</v>
      </c>
      <c r="C457" s="261">
        <v>3.07</v>
      </c>
      <c r="D457" s="261">
        <v>0</v>
      </c>
      <c r="E457" s="262">
        <v>0</v>
      </c>
      <c r="F457" s="262">
        <v>3.0310000000000001</v>
      </c>
    </row>
    <row r="458" spans="1:6" x14ac:dyDescent="0.25">
      <c r="A458" s="259">
        <v>44079</v>
      </c>
      <c r="B458" s="261">
        <v>6611</v>
      </c>
      <c r="C458" s="261">
        <v>3.0720000000000001</v>
      </c>
      <c r="D458" s="261">
        <v>0</v>
      </c>
      <c r="E458" s="262">
        <v>0</v>
      </c>
      <c r="F458" s="262">
        <v>3.3130000000000002</v>
      </c>
    </row>
    <row r="459" spans="1:6" x14ac:dyDescent="0.25">
      <c r="A459" s="259">
        <v>44080</v>
      </c>
      <c r="B459" s="261">
        <v>4441</v>
      </c>
      <c r="C459" s="261">
        <v>3.556</v>
      </c>
      <c r="D459" s="261">
        <v>0</v>
      </c>
      <c r="E459" s="262">
        <v>0</v>
      </c>
      <c r="F459" s="262">
        <v>1.9019999999999999</v>
      </c>
    </row>
    <row r="460" spans="1:6" x14ac:dyDescent="0.25">
      <c r="A460" s="259">
        <v>44081</v>
      </c>
      <c r="B460" s="261">
        <v>2584</v>
      </c>
      <c r="C460" s="261">
        <v>3.1509999999999998</v>
      </c>
      <c r="D460" s="261">
        <v>0</v>
      </c>
      <c r="E460" s="262">
        <v>0</v>
      </c>
      <c r="F460" s="262">
        <v>2.915</v>
      </c>
    </row>
    <row r="461" spans="1:6" x14ac:dyDescent="0.25">
      <c r="A461" s="259">
        <v>44082</v>
      </c>
      <c r="B461" s="261">
        <v>2772</v>
      </c>
      <c r="C461" s="261">
        <v>4.2430000000000003</v>
      </c>
      <c r="D461" s="261">
        <v>0</v>
      </c>
      <c r="E461" s="262">
        <v>0</v>
      </c>
      <c r="F461" s="262">
        <v>3.0379999999999998</v>
      </c>
    </row>
    <row r="462" spans="1:6" x14ac:dyDescent="0.25">
      <c r="A462" s="259">
        <v>44083</v>
      </c>
      <c r="B462" s="261">
        <v>2871</v>
      </c>
      <c r="C462" s="261">
        <v>4.742</v>
      </c>
      <c r="D462" s="261">
        <v>0</v>
      </c>
      <c r="E462" s="262">
        <v>0</v>
      </c>
      <c r="F462" s="262">
        <v>2.9910000000000001</v>
      </c>
    </row>
    <row r="463" spans="1:6" x14ac:dyDescent="0.25">
      <c r="A463" s="259">
        <v>44084</v>
      </c>
      <c r="B463" s="261">
        <v>2976</v>
      </c>
      <c r="C463" s="261">
        <v>4.2629999999999999</v>
      </c>
      <c r="D463" s="261">
        <v>0</v>
      </c>
      <c r="E463" s="262">
        <v>0</v>
      </c>
      <c r="F463" s="262">
        <v>2.714</v>
      </c>
    </row>
    <row r="464" spans="1:6" x14ac:dyDescent="0.25">
      <c r="A464" s="259">
        <v>44085</v>
      </c>
      <c r="B464" s="261">
        <v>4773</v>
      </c>
      <c r="C464" s="261">
        <v>4.2089999999999996</v>
      </c>
      <c r="D464" s="261">
        <v>0</v>
      </c>
      <c r="E464" s="262">
        <v>0</v>
      </c>
      <c r="F464" s="262">
        <v>2.7</v>
      </c>
    </row>
    <row r="465" spans="1:6" x14ac:dyDescent="0.25">
      <c r="A465" s="259">
        <v>44086</v>
      </c>
      <c r="B465" s="261">
        <v>7709</v>
      </c>
      <c r="C465" s="261">
        <v>4.0510000000000002</v>
      </c>
      <c r="D465" s="261">
        <v>0</v>
      </c>
      <c r="E465" s="262">
        <v>0</v>
      </c>
      <c r="F465" s="262">
        <v>2.343</v>
      </c>
    </row>
    <row r="466" spans="1:6" x14ac:dyDescent="0.25">
      <c r="A466" s="259">
        <v>44087</v>
      </c>
      <c r="B466" s="261">
        <v>5470</v>
      </c>
      <c r="C466" s="261">
        <v>4.8899999999999997</v>
      </c>
      <c r="D466" s="261">
        <v>0</v>
      </c>
      <c r="E466" s="262">
        <v>0</v>
      </c>
      <c r="F466" s="262">
        <v>2.056</v>
      </c>
    </row>
    <row r="467" spans="1:6" x14ac:dyDescent="0.25">
      <c r="A467" s="259">
        <v>44088</v>
      </c>
      <c r="B467" s="261">
        <v>2571</v>
      </c>
      <c r="C467" s="261">
        <v>4.3529999999999998</v>
      </c>
      <c r="D467" s="261">
        <v>0</v>
      </c>
      <c r="E467" s="262">
        <v>0</v>
      </c>
      <c r="F467" s="262">
        <v>2.637</v>
      </c>
    </row>
    <row r="468" spans="1:6" x14ac:dyDescent="0.25">
      <c r="A468" s="259">
        <v>44089</v>
      </c>
      <c r="B468" s="261">
        <v>2522</v>
      </c>
      <c r="C468" s="261">
        <v>4.343</v>
      </c>
      <c r="D468" s="261">
        <v>0</v>
      </c>
      <c r="E468" s="262">
        <v>0</v>
      </c>
      <c r="F468" s="262">
        <v>2.48</v>
      </c>
    </row>
    <row r="469" spans="1:6" x14ac:dyDescent="0.25">
      <c r="A469" s="259">
        <v>44090</v>
      </c>
      <c r="B469" s="261">
        <v>2628</v>
      </c>
      <c r="C469" s="261">
        <v>4.218</v>
      </c>
      <c r="D469" s="261">
        <v>0</v>
      </c>
      <c r="E469" s="262">
        <v>0</v>
      </c>
      <c r="F469" s="262">
        <v>2.964</v>
      </c>
    </row>
    <row r="470" spans="1:6" x14ac:dyDescent="0.25">
      <c r="A470" s="259">
        <v>44091</v>
      </c>
      <c r="B470" s="261">
        <v>2858</v>
      </c>
      <c r="C470" s="261">
        <v>3.488</v>
      </c>
      <c r="D470" s="261">
        <v>0</v>
      </c>
      <c r="E470" s="262">
        <v>0</v>
      </c>
      <c r="F470" s="262">
        <v>2.4809999999999999</v>
      </c>
    </row>
    <row r="471" spans="1:6" x14ac:dyDescent="0.25">
      <c r="A471" s="259">
        <v>44092</v>
      </c>
      <c r="B471" s="261">
        <v>4322</v>
      </c>
      <c r="C471" s="261">
        <v>3.4769999999999999</v>
      </c>
      <c r="D471" s="261">
        <v>0</v>
      </c>
      <c r="E471" s="262">
        <v>0</v>
      </c>
      <c r="F471" s="262">
        <v>2.6949999999999998</v>
      </c>
    </row>
    <row r="472" spans="1:6" x14ac:dyDescent="0.25">
      <c r="A472" s="259">
        <v>44093</v>
      </c>
      <c r="B472" s="261">
        <v>6645</v>
      </c>
      <c r="C472" s="261">
        <v>3.7170000000000001</v>
      </c>
      <c r="D472" s="261">
        <v>0</v>
      </c>
      <c r="E472" s="262">
        <v>0</v>
      </c>
      <c r="F472" s="262">
        <v>3.589</v>
      </c>
    </row>
    <row r="473" spans="1:6" x14ac:dyDescent="0.25">
      <c r="A473" s="259">
        <v>44094</v>
      </c>
      <c r="B473" s="261">
        <v>4430</v>
      </c>
      <c r="C473" s="261">
        <v>4.04</v>
      </c>
      <c r="D473" s="261">
        <v>0</v>
      </c>
      <c r="E473" s="262">
        <v>0</v>
      </c>
      <c r="F473" s="262">
        <v>2.593</v>
      </c>
    </row>
    <row r="474" spans="1:6" x14ac:dyDescent="0.25">
      <c r="A474" s="259">
        <v>44095</v>
      </c>
      <c r="B474" s="261">
        <v>2551</v>
      </c>
      <c r="C474" s="261">
        <v>4.2839999999999998</v>
      </c>
      <c r="D474" s="261">
        <v>0</v>
      </c>
      <c r="E474" s="262">
        <v>0</v>
      </c>
      <c r="F474" s="262">
        <v>3.2189999999999999</v>
      </c>
    </row>
    <row r="475" spans="1:6" x14ac:dyDescent="0.25">
      <c r="A475" s="259">
        <v>44096</v>
      </c>
      <c r="B475" s="261">
        <v>3092</v>
      </c>
      <c r="C475" s="261">
        <v>4.4939999999999998</v>
      </c>
      <c r="D475" s="261">
        <v>0</v>
      </c>
      <c r="E475" s="262">
        <v>0</v>
      </c>
      <c r="F475" s="262">
        <v>3.2010000000000001</v>
      </c>
    </row>
    <row r="476" spans="1:6" x14ac:dyDescent="0.25">
      <c r="A476" s="259">
        <v>44097</v>
      </c>
      <c r="B476" s="261">
        <v>3573</v>
      </c>
      <c r="C476" s="261">
        <v>3.7149999999999999</v>
      </c>
      <c r="D476" s="261">
        <v>0</v>
      </c>
      <c r="E476" s="262">
        <v>0</v>
      </c>
      <c r="F476" s="262">
        <v>3.42</v>
      </c>
    </row>
    <row r="477" spans="1:6" x14ac:dyDescent="0.25">
      <c r="A477" s="259">
        <v>44098</v>
      </c>
      <c r="B477" s="261">
        <v>3659</v>
      </c>
      <c r="C477" s="261">
        <v>3.0209999999999999</v>
      </c>
      <c r="D477" s="261">
        <v>0</v>
      </c>
      <c r="E477" s="262">
        <v>0</v>
      </c>
      <c r="F477" s="262">
        <v>3.5339999999999998</v>
      </c>
    </row>
    <row r="478" spans="1:6" x14ac:dyDescent="0.25">
      <c r="A478" s="259">
        <v>44099</v>
      </c>
      <c r="B478" s="261">
        <v>5595</v>
      </c>
      <c r="C478" s="261">
        <v>2.9950000000000001</v>
      </c>
      <c r="D478" s="261">
        <v>0</v>
      </c>
      <c r="E478" s="262">
        <v>0</v>
      </c>
      <c r="F478" s="262">
        <v>3.129</v>
      </c>
    </row>
    <row r="479" spans="1:6" x14ac:dyDescent="0.25">
      <c r="A479" s="259">
        <v>44100</v>
      </c>
      <c r="B479" s="261">
        <v>8318</v>
      </c>
      <c r="C479" s="261">
        <v>3.1339999999999999</v>
      </c>
      <c r="D479" s="261">
        <v>0</v>
      </c>
      <c r="E479" s="262">
        <v>0</v>
      </c>
      <c r="F479" s="262">
        <v>3.71</v>
      </c>
    </row>
    <row r="480" spans="1:6" x14ac:dyDescent="0.25">
      <c r="A480" s="259">
        <v>44101</v>
      </c>
      <c r="B480" s="261">
        <v>5401</v>
      </c>
      <c r="C480" s="261">
        <v>3.1640000000000001</v>
      </c>
      <c r="D480" s="261">
        <v>0</v>
      </c>
      <c r="E480" s="262">
        <v>0</v>
      </c>
      <c r="F480" s="262">
        <v>2.774</v>
      </c>
    </row>
    <row r="481" spans="1:6" x14ac:dyDescent="0.25">
      <c r="A481" s="259">
        <v>44102</v>
      </c>
      <c r="B481" s="261">
        <v>3537</v>
      </c>
      <c r="C481" s="261">
        <v>3.2869999999999999</v>
      </c>
      <c r="D481" s="261">
        <v>0</v>
      </c>
      <c r="E481" s="262">
        <v>0</v>
      </c>
      <c r="F481" s="262">
        <v>3.5390000000000001</v>
      </c>
    </row>
    <row r="482" spans="1:6" x14ac:dyDescent="0.25">
      <c r="A482" s="259">
        <v>44103</v>
      </c>
      <c r="B482" s="261">
        <v>3539</v>
      </c>
      <c r="C482" s="261">
        <v>3.319</v>
      </c>
      <c r="D482" s="261">
        <v>0</v>
      </c>
      <c r="E482" s="262">
        <v>0</v>
      </c>
      <c r="F482" s="262">
        <v>3.2010000000000001</v>
      </c>
    </row>
    <row r="483" spans="1:6" x14ac:dyDescent="0.25">
      <c r="A483" s="259">
        <v>44104</v>
      </c>
      <c r="B483" s="261">
        <v>4169</v>
      </c>
      <c r="C483" s="261">
        <v>3.399</v>
      </c>
      <c r="D483" s="261">
        <v>0</v>
      </c>
      <c r="E483" s="262">
        <v>0</v>
      </c>
      <c r="F483" s="262">
        <v>3.411</v>
      </c>
    </row>
    <row r="484" spans="1:6" x14ac:dyDescent="0.25">
      <c r="A484" s="259">
        <v>44105</v>
      </c>
      <c r="B484" s="261">
        <v>4029</v>
      </c>
      <c r="C484" s="261">
        <v>4.048</v>
      </c>
      <c r="D484" s="261">
        <v>0</v>
      </c>
      <c r="E484" s="262">
        <v>0</v>
      </c>
      <c r="F484" s="262">
        <v>3.9969999999999999</v>
      </c>
    </row>
    <row r="485" spans="1:6" x14ac:dyDescent="0.25">
      <c r="A485" s="259">
        <v>44106</v>
      </c>
      <c r="B485" s="261">
        <v>7258</v>
      </c>
      <c r="C485" s="261">
        <v>4.5019999999999998</v>
      </c>
      <c r="D485" s="261">
        <v>0</v>
      </c>
      <c r="E485" s="262">
        <v>0</v>
      </c>
      <c r="F485" s="262">
        <v>4.593</v>
      </c>
    </row>
    <row r="486" spans="1:6" x14ac:dyDescent="0.25">
      <c r="A486" s="259">
        <v>44107</v>
      </c>
      <c r="B486" s="261">
        <v>8808</v>
      </c>
      <c r="C486" s="261">
        <v>4.4210000000000003</v>
      </c>
      <c r="D486" s="261">
        <v>0</v>
      </c>
      <c r="E486" s="262">
        <v>0</v>
      </c>
      <c r="F486" s="262">
        <v>4.202</v>
      </c>
    </row>
    <row r="487" spans="1:6" x14ac:dyDescent="0.25">
      <c r="A487" s="259">
        <v>44108</v>
      </c>
      <c r="B487" s="261">
        <v>6692</v>
      </c>
      <c r="C487" s="261">
        <v>4.6020000000000003</v>
      </c>
      <c r="D487" s="261">
        <v>0</v>
      </c>
      <c r="E487" s="262">
        <v>0</v>
      </c>
      <c r="F487" s="262">
        <v>2.9140000000000001</v>
      </c>
    </row>
    <row r="488" spans="1:6" x14ac:dyDescent="0.25">
      <c r="A488" s="259">
        <v>44109</v>
      </c>
      <c r="B488" s="261">
        <v>3431</v>
      </c>
      <c r="C488" s="261">
        <v>4.4039999999999999</v>
      </c>
      <c r="D488" s="261">
        <v>0</v>
      </c>
      <c r="E488" s="262">
        <v>0</v>
      </c>
      <c r="F488" s="262">
        <v>2.0750000000000002</v>
      </c>
    </row>
    <row r="489" spans="1:6" x14ac:dyDescent="0.25">
      <c r="A489" s="259">
        <v>44110</v>
      </c>
      <c r="B489" s="261">
        <v>3436</v>
      </c>
      <c r="C489" s="261">
        <v>4.01</v>
      </c>
      <c r="D489" s="261">
        <v>0</v>
      </c>
      <c r="E489" s="262">
        <v>0</v>
      </c>
      <c r="F489" s="262">
        <v>2.952</v>
      </c>
    </row>
    <row r="490" spans="1:6" x14ac:dyDescent="0.25">
      <c r="A490" s="259">
        <v>44111</v>
      </c>
      <c r="B490" s="261">
        <v>3744</v>
      </c>
      <c r="C490" s="261">
        <v>3.7080000000000002</v>
      </c>
      <c r="D490" s="261">
        <v>0</v>
      </c>
      <c r="E490" s="262">
        <v>0</v>
      </c>
      <c r="F490" s="262">
        <v>2.9820000000000002</v>
      </c>
    </row>
    <row r="491" spans="1:6" x14ac:dyDescent="0.25">
      <c r="A491" s="259">
        <v>44112</v>
      </c>
      <c r="B491" s="261">
        <v>3819</v>
      </c>
      <c r="C491" s="261">
        <v>3.625</v>
      </c>
      <c r="D491" s="261">
        <v>0</v>
      </c>
      <c r="E491" s="262">
        <v>0</v>
      </c>
      <c r="F491" s="262">
        <v>3.5819999999999999</v>
      </c>
    </row>
    <row r="492" spans="1:6" x14ac:dyDescent="0.25">
      <c r="A492" s="259">
        <v>44113</v>
      </c>
      <c r="B492" s="261">
        <v>5776</v>
      </c>
      <c r="C492" s="261">
        <v>3.8140000000000001</v>
      </c>
      <c r="D492" s="261">
        <v>0</v>
      </c>
      <c r="E492" s="262">
        <v>0</v>
      </c>
      <c r="F492" s="262">
        <v>5.181</v>
      </c>
    </row>
    <row r="493" spans="1:6" x14ac:dyDescent="0.25">
      <c r="A493" s="259">
        <v>44114</v>
      </c>
      <c r="B493" s="261">
        <v>8658</v>
      </c>
      <c r="C493" s="261">
        <v>3.891</v>
      </c>
      <c r="D493" s="261">
        <v>0</v>
      </c>
      <c r="E493" s="262">
        <v>0</v>
      </c>
      <c r="F493" s="262">
        <v>4.8570000000000002</v>
      </c>
    </row>
    <row r="494" spans="1:6" x14ac:dyDescent="0.25">
      <c r="A494" s="259">
        <v>44115</v>
      </c>
      <c r="B494" s="261">
        <v>5843</v>
      </c>
      <c r="C494" s="261">
        <v>4.016</v>
      </c>
      <c r="D494" s="261">
        <v>0</v>
      </c>
      <c r="E494" s="262">
        <v>0</v>
      </c>
      <c r="F494" s="262">
        <v>2.7549999999999999</v>
      </c>
    </row>
    <row r="495" spans="1:6" x14ac:dyDescent="0.25">
      <c r="A495" s="259">
        <v>44116</v>
      </c>
      <c r="B495" s="261">
        <v>3642</v>
      </c>
      <c r="C495" s="261">
        <v>3.6829999999999998</v>
      </c>
      <c r="D495" s="261">
        <v>0</v>
      </c>
      <c r="E495" s="262">
        <v>0</v>
      </c>
      <c r="F495" s="262">
        <v>2.6230000000000002</v>
      </c>
    </row>
    <row r="496" spans="1:6" x14ac:dyDescent="0.25">
      <c r="A496" s="259">
        <v>44117</v>
      </c>
      <c r="B496" s="261">
        <v>3706</v>
      </c>
      <c r="C496" s="261">
        <v>3.8239999999999998</v>
      </c>
      <c r="D496" s="261">
        <v>0</v>
      </c>
      <c r="E496" s="262">
        <v>0</v>
      </c>
      <c r="F496" s="262">
        <v>2.5659999999999998</v>
      </c>
    </row>
    <row r="497" spans="1:6" x14ac:dyDescent="0.25">
      <c r="A497" s="259">
        <v>44118</v>
      </c>
      <c r="B497" s="261">
        <v>3677</v>
      </c>
      <c r="C497" s="261">
        <v>3.7250000000000001</v>
      </c>
      <c r="D497" s="261">
        <v>0</v>
      </c>
      <c r="E497" s="262">
        <v>0</v>
      </c>
      <c r="F497" s="262">
        <v>3.3740000000000001</v>
      </c>
    </row>
    <row r="498" spans="1:6" x14ac:dyDescent="0.25">
      <c r="A498" s="259">
        <v>44119</v>
      </c>
      <c r="B498" s="261">
        <v>3892</v>
      </c>
      <c r="C498" s="261">
        <v>3.3029999999999999</v>
      </c>
      <c r="D498" s="261">
        <v>0</v>
      </c>
      <c r="E498" s="262">
        <v>0</v>
      </c>
      <c r="F498" s="262">
        <v>3.1869999999999998</v>
      </c>
    </row>
    <row r="499" spans="1:6" x14ac:dyDescent="0.25">
      <c r="A499" s="259">
        <v>44120</v>
      </c>
      <c r="B499" s="261">
        <v>6175</v>
      </c>
      <c r="C499" s="261">
        <v>3.4710000000000001</v>
      </c>
      <c r="D499" s="261">
        <v>0</v>
      </c>
      <c r="E499" s="262">
        <v>0</v>
      </c>
      <c r="F499" s="262">
        <v>4.4459999999999997</v>
      </c>
    </row>
    <row r="500" spans="1:6" x14ac:dyDescent="0.25">
      <c r="A500" s="259">
        <v>44121</v>
      </c>
      <c r="B500" s="261">
        <v>6808</v>
      </c>
      <c r="C500" s="261">
        <v>3.7330000000000001</v>
      </c>
      <c r="D500" s="261">
        <v>0</v>
      </c>
      <c r="E500" s="262">
        <v>0</v>
      </c>
      <c r="F500" s="262">
        <v>2.7370000000000001</v>
      </c>
    </row>
    <row r="501" spans="1:6" x14ac:dyDescent="0.25">
      <c r="A501" s="259">
        <v>44122</v>
      </c>
      <c r="B501" s="261">
        <v>4456</v>
      </c>
      <c r="C501" s="261">
        <v>3.5</v>
      </c>
      <c r="D501" s="261">
        <v>0</v>
      </c>
      <c r="E501" s="262">
        <v>0</v>
      </c>
      <c r="F501" s="262">
        <v>2.347</v>
      </c>
    </row>
    <row r="502" spans="1:6" x14ac:dyDescent="0.25">
      <c r="A502" s="259">
        <v>44123</v>
      </c>
      <c r="B502" s="261">
        <v>2733</v>
      </c>
      <c r="C502" s="261">
        <v>3.4889999999999999</v>
      </c>
      <c r="D502" s="261">
        <v>0</v>
      </c>
      <c r="E502" s="262">
        <v>0</v>
      </c>
      <c r="F502" s="262">
        <v>2.59</v>
      </c>
    </row>
    <row r="503" spans="1:6" x14ac:dyDescent="0.25">
      <c r="A503" s="259">
        <v>44124</v>
      </c>
      <c r="B503" s="261">
        <v>2771</v>
      </c>
      <c r="C503" s="261">
        <v>3.444</v>
      </c>
      <c r="D503" s="261">
        <v>0</v>
      </c>
      <c r="E503" s="262">
        <v>0</v>
      </c>
      <c r="F503" s="262">
        <v>2.6930000000000001</v>
      </c>
    </row>
    <row r="504" spans="1:6" x14ac:dyDescent="0.25">
      <c r="A504" s="259">
        <v>44125</v>
      </c>
      <c r="B504" s="261">
        <v>3042</v>
      </c>
      <c r="C504" s="261">
        <v>3.5510000000000002</v>
      </c>
      <c r="D504" s="261">
        <v>0</v>
      </c>
      <c r="E504" s="262">
        <v>0</v>
      </c>
      <c r="F504" s="262">
        <v>2.6749999999999998</v>
      </c>
    </row>
    <row r="505" spans="1:6" x14ac:dyDescent="0.25">
      <c r="A505" s="259">
        <v>44126</v>
      </c>
      <c r="B505" s="261">
        <v>2680</v>
      </c>
      <c r="C505" s="261">
        <v>3.379</v>
      </c>
      <c r="D505" s="261">
        <v>0</v>
      </c>
      <c r="E505" s="262">
        <v>0</v>
      </c>
      <c r="F505" s="262">
        <v>2.8479999999999999</v>
      </c>
    </row>
    <row r="506" spans="1:6" x14ac:dyDescent="0.25">
      <c r="A506" s="259">
        <v>44127</v>
      </c>
      <c r="B506" s="261">
        <v>3957</v>
      </c>
      <c r="C506" s="261">
        <v>3.1659999999999999</v>
      </c>
      <c r="D506" s="261">
        <v>0</v>
      </c>
      <c r="E506" s="262">
        <v>0</v>
      </c>
      <c r="F506" s="262">
        <v>3.48</v>
      </c>
    </row>
    <row r="507" spans="1:6" x14ac:dyDescent="0.25">
      <c r="A507" s="259">
        <v>44128</v>
      </c>
      <c r="B507" s="261">
        <v>5657</v>
      </c>
      <c r="C507" s="261">
        <v>3.6230000000000002</v>
      </c>
      <c r="D507" s="261">
        <v>0</v>
      </c>
      <c r="E507" s="262">
        <v>0</v>
      </c>
      <c r="F507" s="262">
        <v>2.9329999999999998</v>
      </c>
    </row>
    <row r="508" spans="1:6" x14ac:dyDescent="0.25">
      <c r="A508" s="259">
        <v>44129</v>
      </c>
      <c r="B508" s="261">
        <v>3758</v>
      </c>
      <c r="C508" s="261">
        <v>3.56</v>
      </c>
      <c r="D508" s="261">
        <v>0</v>
      </c>
      <c r="E508" s="262">
        <v>0</v>
      </c>
      <c r="F508" s="262">
        <v>2.1850000000000001</v>
      </c>
    </row>
    <row r="509" spans="1:6" x14ac:dyDescent="0.25">
      <c r="A509" s="259">
        <v>44130</v>
      </c>
      <c r="B509" s="261">
        <v>2875</v>
      </c>
      <c r="C509" s="261">
        <v>4.1740000000000004</v>
      </c>
      <c r="D509" s="261">
        <v>0</v>
      </c>
      <c r="E509" s="262">
        <v>0</v>
      </c>
      <c r="F509" s="262">
        <v>2.4220000000000002</v>
      </c>
    </row>
    <row r="510" spans="1:6" x14ac:dyDescent="0.25">
      <c r="A510" s="259">
        <v>44131</v>
      </c>
      <c r="B510" s="261">
        <v>2544</v>
      </c>
      <c r="C510" s="261">
        <v>3.84</v>
      </c>
      <c r="D510" s="261">
        <v>0</v>
      </c>
      <c r="E510" s="262">
        <v>0</v>
      </c>
      <c r="F510" s="262">
        <v>3.0939999999999999</v>
      </c>
    </row>
    <row r="511" spans="1:6" x14ac:dyDescent="0.25">
      <c r="A511" s="259">
        <v>44132</v>
      </c>
      <c r="B511" s="261">
        <v>2781</v>
      </c>
      <c r="C511" s="261">
        <v>3.4409999999999998</v>
      </c>
      <c r="D511" s="261">
        <v>0</v>
      </c>
      <c r="E511" s="262">
        <v>0</v>
      </c>
      <c r="F511" s="262">
        <v>2.4239999999999999</v>
      </c>
    </row>
    <row r="512" spans="1:6" x14ac:dyDescent="0.25">
      <c r="A512" s="259">
        <v>44133</v>
      </c>
      <c r="B512" s="261">
        <v>2913</v>
      </c>
      <c r="C512" s="261">
        <v>3.7229999999999999</v>
      </c>
      <c r="D512" s="261">
        <v>0</v>
      </c>
      <c r="E512" s="262">
        <v>0</v>
      </c>
      <c r="F512" s="262">
        <v>2.6880000000000002</v>
      </c>
    </row>
    <row r="513" spans="1:6" x14ac:dyDescent="0.25">
      <c r="A513" s="259">
        <v>44134</v>
      </c>
      <c r="B513" s="261">
        <v>3884</v>
      </c>
      <c r="C513" s="261">
        <v>3.6110000000000002</v>
      </c>
      <c r="D513" s="261">
        <v>0</v>
      </c>
      <c r="E513" s="262">
        <v>0</v>
      </c>
      <c r="F513" s="262">
        <v>2.4980000000000002</v>
      </c>
    </row>
    <row r="514" spans="1:6" x14ac:dyDescent="0.25">
      <c r="A514" s="259">
        <v>44135</v>
      </c>
      <c r="B514" s="261">
        <v>5782</v>
      </c>
      <c r="C514" s="261">
        <v>3.827</v>
      </c>
      <c r="D514" s="261">
        <v>0</v>
      </c>
      <c r="E514" s="262">
        <v>0</v>
      </c>
      <c r="F514" s="262">
        <v>2.1819999999999999</v>
      </c>
    </row>
    <row r="515" spans="1:6" x14ac:dyDescent="0.25">
      <c r="A515" s="259">
        <v>44136</v>
      </c>
      <c r="B515" s="261">
        <v>4245</v>
      </c>
      <c r="C515" s="261">
        <v>3.58</v>
      </c>
      <c r="D515" s="261">
        <v>0</v>
      </c>
      <c r="E515" s="262">
        <v>0</v>
      </c>
      <c r="F515" s="262">
        <v>1.6140000000000001</v>
      </c>
    </row>
    <row r="516" spans="1:6" x14ac:dyDescent="0.25">
      <c r="A516" s="259">
        <v>44137</v>
      </c>
      <c r="B516" s="261">
        <v>2439</v>
      </c>
      <c r="C516" s="261">
        <v>4.1189999999999998</v>
      </c>
      <c r="D516" s="261">
        <v>0</v>
      </c>
      <c r="E516" s="262">
        <v>0</v>
      </c>
      <c r="F516" s="262">
        <v>1.5820000000000001</v>
      </c>
    </row>
    <row r="517" spans="1:6" x14ac:dyDescent="0.25">
      <c r="A517" s="259">
        <v>44138</v>
      </c>
      <c r="B517" s="261">
        <v>2651</v>
      </c>
      <c r="C517" s="261">
        <v>3.9020000000000001</v>
      </c>
      <c r="D517" s="261">
        <v>0</v>
      </c>
      <c r="E517" s="262">
        <v>0</v>
      </c>
      <c r="F517" s="262">
        <v>1.8879999999999999</v>
      </c>
    </row>
    <row r="518" spans="1:6" x14ac:dyDescent="0.25">
      <c r="A518" s="259">
        <v>44139</v>
      </c>
      <c r="B518" s="261">
        <v>3029</v>
      </c>
      <c r="C518" s="261">
        <v>3.8849999999999998</v>
      </c>
      <c r="D518" s="261">
        <v>0</v>
      </c>
      <c r="E518" s="262">
        <v>0</v>
      </c>
      <c r="F518" s="262">
        <v>1.946</v>
      </c>
    </row>
    <row r="519" spans="1:6" x14ac:dyDescent="0.25">
      <c r="A519" s="259">
        <v>44140</v>
      </c>
      <c r="B519" s="261">
        <v>1637</v>
      </c>
      <c r="C519" s="261">
        <v>3.0259999999999998</v>
      </c>
      <c r="D519" s="261">
        <v>0</v>
      </c>
      <c r="E519" s="262">
        <v>0</v>
      </c>
      <c r="F519" s="262">
        <v>2.121</v>
      </c>
    </row>
    <row r="520" spans="1:6" x14ac:dyDescent="0.25">
      <c r="A520" s="259">
        <v>44141</v>
      </c>
      <c r="B520" s="261">
        <v>1422</v>
      </c>
      <c r="C520" s="261">
        <v>2.6219999999999999</v>
      </c>
      <c r="D520" s="261">
        <v>0</v>
      </c>
      <c r="E520" s="262">
        <v>0</v>
      </c>
      <c r="F520" s="262">
        <v>2.173</v>
      </c>
    </row>
    <row r="521" spans="1:6" x14ac:dyDescent="0.25">
      <c r="A521" s="259">
        <v>44142</v>
      </c>
      <c r="B521" s="261">
        <v>1572</v>
      </c>
      <c r="C521" s="261">
        <v>2.1520000000000001</v>
      </c>
      <c r="D521" s="261">
        <v>0</v>
      </c>
      <c r="E521" s="262">
        <v>0</v>
      </c>
      <c r="F521" s="262">
        <v>2.9020000000000001</v>
      </c>
    </row>
    <row r="522" spans="1:6" x14ac:dyDescent="0.25">
      <c r="A522" s="259">
        <v>44143</v>
      </c>
      <c r="B522" s="261">
        <v>1287</v>
      </c>
      <c r="C522" s="261">
        <v>2.2650000000000001</v>
      </c>
      <c r="D522" s="261">
        <v>0</v>
      </c>
      <c r="E522" s="262">
        <v>0</v>
      </c>
      <c r="F522" s="262">
        <v>2.524</v>
      </c>
    </row>
    <row r="523" spans="1:6" x14ac:dyDescent="0.25">
      <c r="A523" s="259">
        <v>44144</v>
      </c>
      <c r="B523" s="261">
        <v>1141</v>
      </c>
      <c r="C523" s="261">
        <v>2.2200000000000002</v>
      </c>
      <c r="D523" s="261">
        <v>0</v>
      </c>
      <c r="E523" s="262">
        <v>0</v>
      </c>
      <c r="F523" s="262">
        <v>2.5249999999999999</v>
      </c>
    </row>
    <row r="524" spans="1:6" x14ac:dyDescent="0.25">
      <c r="A524" s="259">
        <v>44145</v>
      </c>
      <c r="B524" s="261">
        <v>1375</v>
      </c>
      <c r="C524" s="261">
        <v>2.472</v>
      </c>
      <c r="D524" s="261">
        <v>0</v>
      </c>
      <c r="E524" s="262">
        <v>0</v>
      </c>
      <c r="F524" s="262">
        <v>2.61</v>
      </c>
    </row>
    <row r="525" spans="1:6" x14ac:dyDescent="0.25">
      <c r="A525" s="259">
        <v>44146</v>
      </c>
      <c r="B525" s="261">
        <v>1046</v>
      </c>
      <c r="C525" s="261">
        <v>2.6680000000000001</v>
      </c>
      <c r="D525" s="261">
        <v>0</v>
      </c>
      <c r="E525" s="262">
        <v>0</v>
      </c>
      <c r="F525" s="262">
        <v>2.4249999999999998</v>
      </c>
    </row>
    <row r="526" spans="1:6" x14ac:dyDescent="0.25">
      <c r="A526" s="259">
        <v>44147</v>
      </c>
      <c r="B526" s="261">
        <v>1099</v>
      </c>
      <c r="C526" s="261">
        <v>2.66</v>
      </c>
      <c r="D526" s="261">
        <v>0</v>
      </c>
      <c r="E526" s="262">
        <v>0</v>
      </c>
      <c r="F526" s="262">
        <v>2.121</v>
      </c>
    </row>
    <row r="527" spans="1:6" x14ac:dyDescent="0.25">
      <c r="A527" s="259">
        <v>44148</v>
      </c>
      <c r="B527" s="261">
        <v>1345</v>
      </c>
      <c r="C527" s="261">
        <v>2.202</v>
      </c>
      <c r="D527" s="261">
        <v>0</v>
      </c>
      <c r="E527" s="262">
        <v>0</v>
      </c>
      <c r="F527" s="262">
        <v>2.2210000000000001</v>
      </c>
    </row>
    <row r="528" spans="1:6" x14ac:dyDescent="0.25">
      <c r="A528" s="259">
        <v>44149</v>
      </c>
      <c r="B528" s="261">
        <v>1686</v>
      </c>
      <c r="C528" s="261">
        <v>2.214</v>
      </c>
      <c r="D528" s="261">
        <v>0</v>
      </c>
      <c r="E528" s="262">
        <v>0</v>
      </c>
      <c r="F528" s="262">
        <v>2.056</v>
      </c>
    </row>
    <row r="529" spans="1:6" x14ac:dyDescent="0.25">
      <c r="A529" s="259">
        <v>44150</v>
      </c>
      <c r="B529" s="261">
        <v>1143</v>
      </c>
      <c r="C529" s="261">
        <v>2.5880000000000001</v>
      </c>
      <c r="D529" s="261">
        <v>0</v>
      </c>
      <c r="E529" s="262">
        <v>0</v>
      </c>
      <c r="F529" s="262">
        <v>1.8420000000000001</v>
      </c>
    </row>
    <row r="530" spans="1:6" x14ac:dyDescent="0.25">
      <c r="A530" s="259">
        <v>44151</v>
      </c>
      <c r="B530" s="261">
        <v>860</v>
      </c>
      <c r="C530" s="261">
        <v>2.319</v>
      </c>
      <c r="D530" s="261">
        <v>0</v>
      </c>
      <c r="E530" s="262">
        <v>0</v>
      </c>
      <c r="F530" s="262">
        <v>2.2559999999999998</v>
      </c>
    </row>
    <row r="531" spans="1:6" x14ac:dyDescent="0.25">
      <c r="A531" s="259">
        <v>44152</v>
      </c>
      <c r="B531" s="261">
        <v>709</v>
      </c>
      <c r="C531" s="261">
        <v>1.9279999999999999</v>
      </c>
      <c r="D531" s="261">
        <v>0</v>
      </c>
      <c r="E531" s="262">
        <v>0</v>
      </c>
      <c r="F531" s="262">
        <v>1.994</v>
      </c>
    </row>
    <row r="532" spans="1:6" x14ac:dyDescent="0.25">
      <c r="A532" s="259">
        <v>44153</v>
      </c>
      <c r="B532" s="261">
        <v>710</v>
      </c>
      <c r="C532" s="261">
        <v>1.948</v>
      </c>
      <c r="D532" s="261">
        <v>0</v>
      </c>
      <c r="E532" s="262">
        <v>0</v>
      </c>
      <c r="F532" s="262">
        <v>1.919</v>
      </c>
    </row>
    <row r="533" spans="1:6" x14ac:dyDescent="0.25">
      <c r="A533" s="259">
        <v>44154</v>
      </c>
      <c r="B533" s="261">
        <v>741</v>
      </c>
      <c r="C533" s="261">
        <v>1.899</v>
      </c>
      <c r="D533" s="261">
        <v>0</v>
      </c>
      <c r="E533" s="262">
        <v>0</v>
      </c>
      <c r="F533" s="262">
        <v>2.17</v>
      </c>
    </row>
    <row r="534" spans="1:6" x14ac:dyDescent="0.25">
      <c r="A534" s="259">
        <v>44155</v>
      </c>
      <c r="B534" s="261">
        <v>1012</v>
      </c>
      <c r="C534" s="261">
        <v>1.7789999999999999</v>
      </c>
      <c r="D534" s="261">
        <v>0</v>
      </c>
      <c r="E534" s="262">
        <v>0</v>
      </c>
      <c r="F534" s="262">
        <v>2.6629999999999998</v>
      </c>
    </row>
    <row r="535" spans="1:6" x14ac:dyDescent="0.25">
      <c r="A535" s="259">
        <v>44156</v>
      </c>
      <c r="B535" s="261">
        <v>1181</v>
      </c>
      <c r="C535" s="261">
        <v>1.738</v>
      </c>
      <c r="D535" s="261">
        <v>0</v>
      </c>
      <c r="E535" s="262">
        <v>0</v>
      </c>
      <c r="F535" s="262">
        <v>2.0049999999999999</v>
      </c>
    </row>
    <row r="536" spans="1:6" x14ac:dyDescent="0.25">
      <c r="A536" s="259">
        <v>44157</v>
      </c>
      <c r="B536" s="261">
        <v>963</v>
      </c>
      <c r="C536" s="261">
        <v>1.8049999999999999</v>
      </c>
      <c r="D536" s="261">
        <v>0</v>
      </c>
      <c r="E536" s="262">
        <v>0</v>
      </c>
      <c r="F536" s="262">
        <v>1.379</v>
      </c>
    </row>
    <row r="537" spans="1:6" x14ac:dyDescent="0.25">
      <c r="A537" s="259">
        <v>44158</v>
      </c>
      <c r="B537" s="261">
        <v>769</v>
      </c>
      <c r="C537" s="261">
        <v>2.008</v>
      </c>
      <c r="D537" s="261">
        <v>0</v>
      </c>
      <c r="E537" s="262">
        <v>0</v>
      </c>
      <c r="F537" s="262">
        <v>1.595</v>
      </c>
    </row>
    <row r="538" spans="1:6" x14ac:dyDescent="0.25">
      <c r="A538" s="259">
        <v>44159</v>
      </c>
      <c r="B538" s="261">
        <v>683</v>
      </c>
      <c r="C538" s="261">
        <v>2.093</v>
      </c>
      <c r="D538" s="261">
        <v>0</v>
      </c>
      <c r="E538" s="262">
        <v>0</v>
      </c>
      <c r="F538" s="262">
        <v>1.752</v>
      </c>
    </row>
    <row r="539" spans="1:6" x14ac:dyDescent="0.25">
      <c r="A539" s="259">
        <v>44160</v>
      </c>
      <c r="B539" s="261">
        <v>656</v>
      </c>
      <c r="C539" s="261">
        <v>2.7320000000000002</v>
      </c>
      <c r="D539" s="261">
        <v>0</v>
      </c>
      <c r="E539" s="262">
        <v>0</v>
      </c>
      <c r="F539" s="262">
        <v>1.744</v>
      </c>
    </row>
    <row r="540" spans="1:6" x14ac:dyDescent="0.25">
      <c r="A540" s="259">
        <v>44161</v>
      </c>
      <c r="B540" s="261">
        <v>794</v>
      </c>
      <c r="C540" s="261">
        <v>3.2189999999999999</v>
      </c>
      <c r="D540" s="261">
        <v>0</v>
      </c>
      <c r="E540" s="262">
        <v>0</v>
      </c>
      <c r="F540" s="262">
        <v>2.141</v>
      </c>
    </row>
    <row r="541" spans="1:6" x14ac:dyDescent="0.25">
      <c r="A541" s="259">
        <v>44162</v>
      </c>
      <c r="B541" s="261">
        <v>1061</v>
      </c>
      <c r="C541" s="261">
        <v>3.2450000000000001</v>
      </c>
      <c r="D541" s="261">
        <v>0</v>
      </c>
      <c r="E541" s="262">
        <v>0.13800000000000001</v>
      </c>
      <c r="F541" s="262">
        <v>2.2679999999999998</v>
      </c>
    </row>
    <row r="542" spans="1:6" x14ac:dyDescent="0.25">
      <c r="A542" s="259">
        <v>44163</v>
      </c>
      <c r="B542" s="261">
        <v>1246</v>
      </c>
      <c r="C542" s="261">
        <v>3.4809999999999999</v>
      </c>
      <c r="D542" s="261">
        <v>0</v>
      </c>
      <c r="E542" s="262">
        <v>1.4610000000000001</v>
      </c>
      <c r="F542" s="262">
        <v>1.1519999999999999</v>
      </c>
    </row>
    <row r="543" spans="1:6" x14ac:dyDescent="0.25">
      <c r="A543" s="259">
        <v>44164</v>
      </c>
      <c r="B543" s="261">
        <v>960</v>
      </c>
      <c r="C543" s="261">
        <v>3.363</v>
      </c>
      <c r="D543" s="261">
        <v>0</v>
      </c>
      <c r="E543" s="262">
        <v>1.2270000000000001</v>
      </c>
      <c r="F543" s="262">
        <v>0.93700000000000006</v>
      </c>
    </row>
    <row r="544" spans="1:6" x14ac:dyDescent="0.25">
      <c r="A544" s="259">
        <v>44165</v>
      </c>
      <c r="B544" s="261">
        <v>785</v>
      </c>
      <c r="C544" s="261">
        <v>3.677</v>
      </c>
      <c r="D544" s="261">
        <v>0</v>
      </c>
      <c r="E544" s="262">
        <v>1.0489999999999999</v>
      </c>
      <c r="F544" s="262">
        <v>0.79100000000000004</v>
      </c>
    </row>
    <row r="545" spans="1:6" x14ac:dyDescent="0.25">
      <c r="A545" s="259">
        <v>44166</v>
      </c>
      <c r="B545" s="261">
        <v>806</v>
      </c>
      <c r="C545" s="261">
        <v>3.153</v>
      </c>
      <c r="D545" s="261">
        <v>0</v>
      </c>
      <c r="E545" s="262">
        <v>1.012</v>
      </c>
      <c r="F545" s="262">
        <v>0.60299999999999998</v>
      </c>
    </row>
    <row r="546" spans="1:6" x14ac:dyDescent="0.25">
      <c r="A546" s="259">
        <v>44167</v>
      </c>
      <c r="B546" s="261">
        <v>1143</v>
      </c>
      <c r="C546" s="261">
        <v>3.484</v>
      </c>
      <c r="D546" s="261">
        <v>0</v>
      </c>
      <c r="E546" s="262">
        <v>1.2390000000000001</v>
      </c>
      <c r="F546" s="262">
        <v>0.64100000000000001</v>
      </c>
    </row>
    <row r="547" spans="1:6" x14ac:dyDescent="0.25">
      <c r="A547" s="259">
        <v>44168</v>
      </c>
      <c r="B547" s="261">
        <v>1562</v>
      </c>
      <c r="C547" s="261">
        <v>3.3140000000000001</v>
      </c>
      <c r="D547" s="261">
        <v>0</v>
      </c>
      <c r="E547" s="262">
        <v>1.054</v>
      </c>
      <c r="F547" s="262">
        <v>0.754</v>
      </c>
    </row>
    <row r="548" spans="1:6" x14ac:dyDescent="0.25">
      <c r="A548" s="259">
        <v>44169</v>
      </c>
      <c r="B548" s="261">
        <v>2140</v>
      </c>
      <c r="C548" s="261">
        <v>3.4140000000000001</v>
      </c>
      <c r="D548" s="261">
        <v>0</v>
      </c>
      <c r="E548" s="262">
        <v>1.254</v>
      </c>
      <c r="F548" s="262">
        <v>0.86499999999999999</v>
      </c>
    </row>
    <row r="549" spans="1:6" x14ac:dyDescent="0.25">
      <c r="A549" s="259">
        <v>44170</v>
      </c>
      <c r="B549" s="261">
        <v>2918</v>
      </c>
      <c r="C549" s="261">
        <v>3.411</v>
      </c>
      <c r="D549" s="261">
        <v>0</v>
      </c>
      <c r="E549" s="262">
        <v>1.891</v>
      </c>
      <c r="F549" s="262">
        <v>1.2</v>
      </c>
    </row>
    <row r="550" spans="1:6" x14ac:dyDescent="0.25">
      <c r="A550" s="259">
        <v>44171</v>
      </c>
      <c r="B550" s="261">
        <v>2164</v>
      </c>
      <c r="C550" s="261">
        <v>3.1190000000000002</v>
      </c>
      <c r="D550" s="261">
        <v>0</v>
      </c>
      <c r="E550" s="262">
        <v>1.425</v>
      </c>
      <c r="F550" s="262">
        <v>0.85799999999999998</v>
      </c>
    </row>
    <row r="551" spans="1:6" x14ac:dyDescent="0.25">
      <c r="A551" s="259">
        <v>44172</v>
      </c>
      <c r="B551" s="261">
        <v>1372</v>
      </c>
      <c r="C551" s="261">
        <v>3.1190000000000002</v>
      </c>
      <c r="D551" s="261">
        <v>0</v>
      </c>
      <c r="E551" s="262">
        <v>1.083</v>
      </c>
      <c r="F551" s="262">
        <v>1.3009999999999999</v>
      </c>
    </row>
    <row r="552" spans="1:6" x14ac:dyDescent="0.25">
      <c r="A552" s="259">
        <v>44173</v>
      </c>
      <c r="B552" s="261">
        <v>1453</v>
      </c>
      <c r="C552" s="261">
        <v>2.8370000000000002</v>
      </c>
      <c r="D552" s="261">
        <v>0</v>
      </c>
      <c r="E552" s="262">
        <v>1.48</v>
      </c>
      <c r="F552" s="262">
        <v>1.4370000000000001</v>
      </c>
    </row>
    <row r="553" spans="1:6" x14ac:dyDescent="0.25">
      <c r="A553" s="259">
        <v>44174</v>
      </c>
      <c r="B553" s="261">
        <v>1599</v>
      </c>
      <c r="C553" s="261">
        <v>2.6110000000000002</v>
      </c>
      <c r="D553" s="261">
        <v>0</v>
      </c>
      <c r="E553" s="262">
        <v>1.502</v>
      </c>
      <c r="F553" s="262">
        <v>0.876</v>
      </c>
    </row>
    <row r="554" spans="1:6" x14ac:dyDescent="0.25">
      <c r="A554" s="259">
        <v>44175</v>
      </c>
      <c r="B554" s="261">
        <v>1837</v>
      </c>
      <c r="C554" s="261">
        <v>2.5070000000000001</v>
      </c>
      <c r="D554" s="261">
        <v>0</v>
      </c>
      <c r="E554" s="262">
        <v>1.4730000000000001</v>
      </c>
      <c r="F554" s="262">
        <v>0.94799999999999995</v>
      </c>
    </row>
    <row r="555" spans="1:6" x14ac:dyDescent="0.25">
      <c r="A555" s="259">
        <v>44176</v>
      </c>
      <c r="B555" s="261">
        <v>2992</v>
      </c>
      <c r="C555" s="261">
        <v>2.7559999999999998</v>
      </c>
      <c r="D555" s="261">
        <v>0</v>
      </c>
      <c r="E555" s="262">
        <v>1.98</v>
      </c>
      <c r="F555" s="262">
        <v>1.3120000000000001</v>
      </c>
    </row>
    <row r="556" spans="1:6" x14ac:dyDescent="0.25">
      <c r="A556" s="259">
        <v>44177</v>
      </c>
      <c r="B556" s="261">
        <v>3640</v>
      </c>
      <c r="C556" s="261">
        <v>2.589</v>
      </c>
      <c r="D556" s="261">
        <v>0</v>
      </c>
      <c r="E556" s="262">
        <v>2.3639999999999999</v>
      </c>
      <c r="F556" s="262">
        <v>1.9330000000000001</v>
      </c>
    </row>
    <row r="557" spans="1:6" x14ac:dyDescent="0.25">
      <c r="A557" s="259">
        <v>44178</v>
      </c>
      <c r="B557" s="261">
        <v>2760</v>
      </c>
      <c r="C557" s="261">
        <v>2.556</v>
      </c>
      <c r="D557" s="261">
        <v>0</v>
      </c>
      <c r="E557" s="262">
        <v>1.8979999999999999</v>
      </c>
      <c r="F557" s="262">
        <v>1.228</v>
      </c>
    </row>
    <row r="558" spans="1:6" x14ac:dyDescent="0.25">
      <c r="A558" s="259">
        <v>44179</v>
      </c>
      <c r="B558" s="261">
        <v>1800</v>
      </c>
      <c r="C558" s="261">
        <v>2.4689999999999999</v>
      </c>
      <c r="D558" s="261">
        <v>0</v>
      </c>
      <c r="E558" s="262">
        <v>1.4</v>
      </c>
      <c r="F558" s="262">
        <v>1.6040000000000001</v>
      </c>
    </row>
    <row r="559" spans="1:6" x14ac:dyDescent="0.25">
      <c r="A559" s="259">
        <v>44180</v>
      </c>
      <c r="B559" s="261">
        <v>1817</v>
      </c>
      <c r="C559" s="261">
        <v>2.5950000000000002</v>
      </c>
      <c r="D559" s="261">
        <v>0</v>
      </c>
      <c r="E559" s="262">
        <v>1.391</v>
      </c>
      <c r="F559" s="262">
        <v>2</v>
      </c>
    </row>
    <row r="560" spans="1:6" x14ac:dyDescent="0.25">
      <c r="A560" s="259">
        <v>44181</v>
      </c>
      <c r="B560" s="261">
        <v>1438</v>
      </c>
      <c r="C560" s="261">
        <v>2.6739999999999999</v>
      </c>
      <c r="D560" s="261">
        <v>0</v>
      </c>
      <c r="E560" s="262">
        <v>1.335</v>
      </c>
      <c r="F560" s="262">
        <v>1.8140000000000001</v>
      </c>
    </row>
    <row r="561" spans="1:6" x14ac:dyDescent="0.25">
      <c r="A561" s="259">
        <v>44182</v>
      </c>
      <c r="B561" s="261">
        <v>1340</v>
      </c>
      <c r="C561" s="261">
        <v>2.2450000000000001</v>
      </c>
      <c r="D561" s="261">
        <v>0</v>
      </c>
      <c r="E561" s="262">
        <v>1.2529999999999999</v>
      </c>
      <c r="F561" s="262">
        <v>1.9390000000000001</v>
      </c>
    </row>
    <row r="562" spans="1:6" x14ac:dyDescent="0.25">
      <c r="A562" s="259">
        <v>44183</v>
      </c>
      <c r="B562" s="261">
        <v>1746</v>
      </c>
      <c r="C562" s="261">
        <v>2.331</v>
      </c>
      <c r="D562" s="261">
        <v>0</v>
      </c>
      <c r="E562" s="262">
        <v>1.4359999999999999</v>
      </c>
      <c r="F562" s="262">
        <v>2.2570000000000001</v>
      </c>
    </row>
    <row r="563" spans="1:6" x14ac:dyDescent="0.25">
      <c r="A563" s="259">
        <v>44184</v>
      </c>
      <c r="B563" s="261">
        <v>1985</v>
      </c>
      <c r="C563" s="261">
        <v>2.2160000000000002</v>
      </c>
      <c r="D563" s="261">
        <v>0</v>
      </c>
      <c r="E563" s="262">
        <v>1.6240000000000001</v>
      </c>
      <c r="F563" s="262">
        <v>2.79</v>
      </c>
    </row>
    <row r="564" spans="1:6" x14ac:dyDescent="0.25">
      <c r="A564" s="259">
        <v>44185</v>
      </c>
      <c r="B564" s="261">
        <v>1398</v>
      </c>
      <c r="C564" s="261">
        <v>2.1179999999999999</v>
      </c>
      <c r="D564" s="261">
        <v>0</v>
      </c>
      <c r="E564" s="262">
        <v>1.2270000000000001</v>
      </c>
      <c r="F564" s="262">
        <v>1.627</v>
      </c>
    </row>
    <row r="565" spans="1:6" x14ac:dyDescent="0.25">
      <c r="A565" s="259">
        <v>44186</v>
      </c>
      <c r="B565" s="261">
        <v>1220</v>
      </c>
      <c r="C565" s="261">
        <v>2.1589999999999998</v>
      </c>
      <c r="D565" s="261">
        <v>0</v>
      </c>
      <c r="E565" s="262">
        <v>1.111</v>
      </c>
      <c r="F565" s="262">
        <v>1.7410000000000001</v>
      </c>
    </row>
    <row r="566" spans="1:6" x14ac:dyDescent="0.25">
      <c r="A566" s="259">
        <v>44187</v>
      </c>
      <c r="B566" s="261">
        <v>1205</v>
      </c>
      <c r="C566" s="261">
        <v>2.2160000000000002</v>
      </c>
      <c r="D566" s="261">
        <v>0</v>
      </c>
      <c r="E566" s="262">
        <v>1.012</v>
      </c>
      <c r="F566" s="262">
        <v>1.5369999999999999</v>
      </c>
    </row>
    <row r="567" spans="1:6" x14ac:dyDescent="0.25">
      <c r="A567" s="259">
        <v>44188</v>
      </c>
      <c r="B567" s="261">
        <v>1299</v>
      </c>
      <c r="C567" s="261">
        <v>2.3140000000000001</v>
      </c>
      <c r="D567" s="261">
        <v>0</v>
      </c>
      <c r="E567" s="262">
        <v>1.143</v>
      </c>
      <c r="F567" s="262">
        <v>2.1120000000000001</v>
      </c>
    </row>
    <row r="568" spans="1:6" x14ac:dyDescent="0.25">
      <c r="A568" s="259">
        <v>44189</v>
      </c>
      <c r="B568" s="261">
        <v>1772</v>
      </c>
      <c r="C568" s="261">
        <v>2.4020000000000001</v>
      </c>
      <c r="D568" s="261">
        <v>0</v>
      </c>
      <c r="E568" s="262">
        <v>1.4379999999999999</v>
      </c>
      <c r="F568" s="262">
        <v>2.359</v>
      </c>
    </row>
    <row r="569" spans="1:6" x14ac:dyDescent="0.25">
      <c r="A569" s="259">
        <v>44190</v>
      </c>
      <c r="B569" s="261">
        <v>3476</v>
      </c>
      <c r="C569" s="261">
        <v>2.2530000000000001</v>
      </c>
      <c r="D569" s="261">
        <v>0</v>
      </c>
      <c r="E569" s="262">
        <v>1.851</v>
      </c>
      <c r="F569" s="262">
        <v>2.1909999999999998</v>
      </c>
    </row>
    <row r="570" spans="1:6" x14ac:dyDescent="0.25">
      <c r="A570" s="259">
        <v>44191</v>
      </c>
      <c r="B570" s="261">
        <v>1646</v>
      </c>
      <c r="C570" s="261">
        <v>2.0449999999999999</v>
      </c>
      <c r="D570" s="261">
        <v>0</v>
      </c>
      <c r="E570" s="262">
        <v>1.256</v>
      </c>
      <c r="F570" s="262">
        <v>1.831</v>
      </c>
    </row>
    <row r="571" spans="1:6" x14ac:dyDescent="0.25">
      <c r="A571" s="259">
        <v>44192</v>
      </c>
      <c r="B571" s="261">
        <v>1232</v>
      </c>
      <c r="C571" s="261">
        <v>1.708</v>
      </c>
      <c r="D571" s="261">
        <v>0</v>
      </c>
      <c r="E571" s="262">
        <v>1.0429999999999999</v>
      </c>
      <c r="F571" s="262">
        <v>1.4359999999999999</v>
      </c>
    </row>
    <row r="572" spans="1:6" x14ac:dyDescent="0.25">
      <c r="A572" s="259">
        <v>44193</v>
      </c>
      <c r="B572" s="261">
        <v>983</v>
      </c>
      <c r="C572" s="261">
        <v>1.956</v>
      </c>
      <c r="D572" s="261">
        <v>0</v>
      </c>
      <c r="E572" s="262">
        <v>0.96099999999999997</v>
      </c>
      <c r="F572" s="262">
        <v>1.3140000000000001</v>
      </c>
    </row>
    <row r="573" spans="1:6" x14ac:dyDescent="0.25">
      <c r="A573" s="259">
        <v>44194</v>
      </c>
      <c r="B573" s="261">
        <v>1048</v>
      </c>
      <c r="C573" s="261">
        <v>2.0510000000000002</v>
      </c>
      <c r="D573" s="261">
        <v>0</v>
      </c>
      <c r="E573" s="262">
        <v>1.0029999999999999</v>
      </c>
      <c r="F573" s="262">
        <v>1.794</v>
      </c>
    </row>
    <row r="574" spans="1:6" x14ac:dyDescent="0.25">
      <c r="A574" s="259">
        <v>44195</v>
      </c>
      <c r="B574" s="261">
        <v>1045</v>
      </c>
      <c r="C574" s="261">
        <v>2.2519999999999998</v>
      </c>
      <c r="D574" s="261">
        <v>0</v>
      </c>
      <c r="E574" s="262">
        <v>1.0569999999999999</v>
      </c>
      <c r="F574" s="262">
        <v>1.88</v>
      </c>
    </row>
    <row r="575" spans="1:6" x14ac:dyDescent="0.25">
      <c r="A575" s="259">
        <v>44196</v>
      </c>
      <c r="B575" s="261">
        <v>1948</v>
      </c>
      <c r="C575" s="261">
        <v>2.4470000000000001</v>
      </c>
      <c r="D575" s="261">
        <v>0</v>
      </c>
      <c r="E575" s="262">
        <v>1.429</v>
      </c>
      <c r="F575" s="262">
        <v>2.081</v>
      </c>
    </row>
    <row r="576" spans="1:6" x14ac:dyDescent="0.25">
      <c r="A576" s="259">
        <v>44197</v>
      </c>
      <c r="B576" s="261">
        <v>1936</v>
      </c>
      <c r="C576" s="261">
        <v>2.5550000000000002</v>
      </c>
      <c r="D576" s="261">
        <v>0</v>
      </c>
      <c r="E576" s="262">
        <v>1.6419999999999999</v>
      </c>
      <c r="F576" s="262">
        <v>1.577</v>
      </c>
    </row>
    <row r="577" spans="1:6" x14ac:dyDescent="0.25">
      <c r="A577" s="259">
        <v>44198</v>
      </c>
      <c r="B577" s="261">
        <v>1015</v>
      </c>
      <c r="C577" s="261">
        <v>2.2509999999999999</v>
      </c>
      <c r="D577" s="261">
        <v>0</v>
      </c>
      <c r="E577" s="262">
        <v>0.99099999999999999</v>
      </c>
      <c r="F577" s="262">
        <v>1.385</v>
      </c>
    </row>
    <row r="578" spans="1:6" x14ac:dyDescent="0.25">
      <c r="A578" s="259">
        <v>44199</v>
      </c>
      <c r="B578" s="261">
        <v>1039</v>
      </c>
      <c r="C578" s="261">
        <v>2.2229999999999999</v>
      </c>
      <c r="D578" s="261">
        <v>0</v>
      </c>
      <c r="E578" s="262">
        <v>0.97699999999999998</v>
      </c>
      <c r="F578" s="262">
        <v>1.028</v>
      </c>
    </row>
    <row r="579" spans="1:6" x14ac:dyDescent="0.25">
      <c r="A579" s="259">
        <v>44200</v>
      </c>
      <c r="B579" s="261">
        <v>922</v>
      </c>
      <c r="C579" s="261">
        <v>2.19</v>
      </c>
      <c r="D579" s="261">
        <v>0</v>
      </c>
      <c r="E579" s="262">
        <v>0.91700000000000004</v>
      </c>
      <c r="F579" s="262">
        <v>1.262</v>
      </c>
    </row>
    <row r="580" spans="1:6" x14ac:dyDescent="0.25">
      <c r="A580" s="259">
        <v>44201</v>
      </c>
      <c r="B580" s="261">
        <v>838</v>
      </c>
      <c r="C580" s="261">
        <v>2.363</v>
      </c>
      <c r="D580" s="261">
        <v>0</v>
      </c>
      <c r="E580" s="262">
        <v>0.93</v>
      </c>
      <c r="F580" s="262">
        <v>0.92500000000000004</v>
      </c>
    </row>
    <row r="581" spans="1:6" x14ac:dyDescent="0.25">
      <c r="A581" s="259">
        <v>44202</v>
      </c>
      <c r="B581" s="261">
        <v>786</v>
      </c>
      <c r="C581" s="261">
        <v>2.4289999999999998</v>
      </c>
      <c r="D581" s="261">
        <v>0</v>
      </c>
      <c r="E581" s="262">
        <v>0.874</v>
      </c>
      <c r="F581" s="262">
        <v>0.99299999999999999</v>
      </c>
    </row>
    <row r="582" spans="1:6" x14ac:dyDescent="0.25">
      <c r="A582" s="259">
        <v>44203</v>
      </c>
      <c r="B582" s="261">
        <v>814</v>
      </c>
      <c r="C582" s="261">
        <v>2.27</v>
      </c>
      <c r="D582" s="261">
        <v>0</v>
      </c>
      <c r="E582" s="262">
        <v>0.94299999999999995</v>
      </c>
      <c r="F582" s="262">
        <v>0.93100000000000005</v>
      </c>
    </row>
    <row r="583" spans="1:6" x14ac:dyDescent="0.25">
      <c r="A583" s="259">
        <v>44204</v>
      </c>
      <c r="B583" s="261">
        <v>993</v>
      </c>
      <c r="C583" s="261">
        <v>2.089</v>
      </c>
      <c r="D583" s="261">
        <v>0</v>
      </c>
      <c r="E583" s="262">
        <v>0.94599999999999995</v>
      </c>
      <c r="F583" s="262">
        <v>0.91</v>
      </c>
    </row>
    <row r="584" spans="1:6" x14ac:dyDescent="0.25">
      <c r="A584" s="259">
        <v>44205</v>
      </c>
      <c r="B584" s="261">
        <v>1152</v>
      </c>
      <c r="C584" s="261">
        <v>2.0720000000000001</v>
      </c>
      <c r="D584" s="261">
        <v>0</v>
      </c>
      <c r="E584" s="262">
        <v>1.0580000000000001</v>
      </c>
      <c r="F584" s="262">
        <v>0.84</v>
      </c>
    </row>
    <row r="585" spans="1:6" x14ac:dyDescent="0.25">
      <c r="A585" s="259">
        <v>44206</v>
      </c>
      <c r="B585" s="261">
        <v>972</v>
      </c>
      <c r="C585" s="261">
        <v>2.06</v>
      </c>
      <c r="D585" s="261">
        <v>0</v>
      </c>
      <c r="E585" s="262">
        <v>0.91600000000000004</v>
      </c>
      <c r="F585" s="262">
        <v>0.61199999999999999</v>
      </c>
    </row>
    <row r="586" spans="1:6" x14ac:dyDescent="0.25">
      <c r="A586" s="259">
        <v>44207</v>
      </c>
      <c r="B586" s="261">
        <v>727</v>
      </c>
      <c r="C586" s="261">
        <v>1.98</v>
      </c>
      <c r="D586" s="261">
        <v>0</v>
      </c>
      <c r="E586" s="262">
        <v>0.877</v>
      </c>
      <c r="F586" s="262">
        <v>0.73599999999999999</v>
      </c>
    </row>
    <row r="587" spans="1:6" x14ac:dyDescent="0.25">
      <c r="A587" s="259">
        <v>44208</v>
      </c>
      <c r="B587" s="261">
        <v>642</v>
      </c>
      <c r="C587" s="261">
        <v>2.0640000000000001</v>
      </c>
      <c r="D587" s="261">
        <v>0</v>
      </c>
      <c r="E587" s="262">
        <v>0.84499999999999997</v>
      </c>
      <c r="F587" s="262">
        <v>0.80600000000000005</v>
      </c>
    </row>
    <row r="588" spans="1:6" x14ac:dyDescent="0.25">
      <c r="A588" s="259">
        <v>44209</v>
      </c>
      <c r="B588" s="261">
        <v>711</v>
      </c>
      <c r="C588" s="261">
        <v>2.028</v>
      </c>
      <c r="D588" s="261">
        <v>0</v>
      </c>
      <c r="E588" s="262">
        <v>0.90600000000000003</v>
      </c>
      <c r="F588" s="262">
        <v>0.74399999999999999</v>
      </c>
    </row>
    <row r="589" spans="1:6" x14ac:dyDescent="0.25">
      <c r="A589" s="259">
        <v>44210</v>
      </c>
      <c r="B589" s="261">
        <v>756</v>
      </c>
      <c r="C589" s="261">
        <v>2.2149999999999999</v>
      </c>
      <c r="D589" s="261">
        <v>0</v>
      </c>
      <c r="E589" s="262">
        <v>0.89700000000000002</v>
      </c>
      <c r="F589" s="262">
        <v>0.79600000000000004</v>
      </c>
    </row>
    <row r="590" spans="1:6" x14ac:dyDescent="0.25">
      <c r="A590" s="259">
        <v>44211</v>
      </c>
      <c r="B590" s="261">
        <v>847</v>
      </c>
      <c r="C590" s="261">
        <v>2.1909999999999998</v>
      </c>
      <c r="D590" s="261">
        <v>0</v>
      </c>
      <c r="E590" s="262">
        <v>1.1459999999999999</v>
      </c>
      <c r="F590" s="262">
        <v>0.52100000000000002</v>
      </c>
    </row>
    <row r="591" spans="1:6" x14ac:dyDescent="0.25">
      <c r="A591" s="259">
        <v>44212</v>
      </c>
      <c r="B591" s="261">
        <v>901</v>
      </c>
      <c r="C591" s="261">
        <v>2.0680000000000001</v>
      </c>
      <c r="D591" s="261">
        <v>0</v>
      </c>
      <c r="E591" s="262">
        <v>1.365</v>
      </c>
      <c r="F591" s="262">
        <v>7.0000000000000001E-3</v>
      </c>
    </row>
    <row r="592" spans="1:6" x14ac:dyDescent="0.25">
      <c r="A592" s="259">
        <v>44213</v>
      </c>
      <c r="B592" s="261">
        <v>809</v>
      </c>
      <c r="C592" s="261">
        <v>2.004</v>
      </c>
      <c r="D592" s="261">
        <v>0</v>
      </c>
      <c r="E592" s="262">
        <v>1.246</v>
      </c>
      <c r="F592" s="262">
        <v>2E-3</v>
      </c>
    </row>
    <row r="593" spans="1:6" x14ac:dyDescent="0.25">
      <c r="A593" s="259">
        <v>44214</v>
      </c>
      <c r="B593" s="261">
        <v>677</v>
      </c>
      <c r="C593" s="261">
        <v>1.9910000000000001</v>
      </c>
      <c r="D593" s="261">
        <v>0</v>
      </c>
      <c r="E593" s="262">
        <v>1.0269999999999999</v>
      </c>
      <c r="F593" s="262">
        <v>1E-3</v>
      </c>
    </row>
    <row r="594" spans="1:6" x14ac:dyDescent="0.25">
      <c r="A594" s="259">
        <v>44215</v>
      </c>
      <c r="B594" s="261">
        <v>610</v>
      </c>
      <c r="C594" s="261">
        <v>2.0019999999999998</v>
      </c>
      <c r="D594" s="261">
        <v>0</v>
      </c>
      <c r="E594" s="262">
        <v>1.165</v>
      </c>
      <c r="F594" s="262">
        <v>1E-3</v>
      </c>
    </row>
    <row r="595" spans="1:6" x14ac:dyDescent="0.25">
      <c r="A595" s="259">
        <v>44216</v>
      </c>
      <c r="B595" s="261">
        <v>598</v>
      </c>
      <c r="C595" s="261">
        <v>1.9930000000000001</v>
      </c>
      <c r="D595" s="261">
        <v>0</v>
      </c>
      <c r="E595" s="262">
        <v>1.071</v>
      </c>
      <c r="F595" s="262">
        <v>1E-3</v>
      </c>
    </row>
    <row r="596" spans="1:6" x14ac:dyDescent="0.25">
      <c r="A596" s="259">
        <v>44217</v>
      </c>
      <c r="B596" s="261">
        <v>579</v>
      </c>
      <c r="C596" s="261">
        <v>1.968</v>
      </c>
      <c r="D596" s="261">
        <v>0</v>
      </c>
      <c r="E596" s="262">
        <v>1.0329999999999999</v>
      </c>
      <c r="F596" s="262">
        <v>1E-3</v>
      </c>
    </row>
    <row r="597" spans="1:6" x14ac:dyDescent="0.25">
      <c r="A597" s="259">
        <v>44218</v>
      </c>
      <c r="B597" s="261">
        <v>764</v>
      </c>
      <c r="C597" s="261">
        <v>1.9930000000000001</v>
      </c>
      <c r="D597" s="261">
        <v>0</v>
      </c>
      <c r="E597" s="262">
        <v>1.153</v>
      </c>
      <c r="F597" s="262">
        <v>0</v>
      </c>
    </row>
    <row r="598" spans="1:6" x14ac:dyDescent="0.25">
      <c r="A598" s="259">
        <v>44219</v>
      </c>
      <c r="B598" s="261">
        <v>902</v>
      </c>
      <c r="C598" s="261">
        <v>1.929</v>
      </c>
      <c r="D598" s="261">
        <v>0</v>
      </c>
      <c r="E598" s="262">
        <v>1.23</v>
      </c>
      <c r="F598" s="262">
        <v>0</v>
      </c>
    </row>
    <row r="599" spans="1:6" x14ac:dyDescent="0.25">
      <c r="A599" s="259">
        <v>44220</v>
      </c>
      <c r="B599" s="261">
        <v>906</v>
      </c>
      <c r="C599" s="261">
        <v>2.0790000000000002</v>
      </c>
      <c r="D599" s="261">
        <v>0</v>
      </c>
      <c r="E599" s="262">
        <v>1.1279999999999999</v>
      </c>
      <c r="F599" s="262">
        <v>0</v>
      </c>
    </row>
    <row r="600" spans="1:6" x14ac:dyDescent="0.25">
      <c r="A600" s="259">
        <v>44221</v>
      </c>
      <c r="B600" s="261">
        <v>716</v>
      </c>
      <c r="C600" s="261">
        <v>2.0649999999999999</v>
      </c>
      <c r="D600" s="261">
        <v>0</v>
      </c>
      <c r="E600" s="262">
        <v>1.0309999999999999</v>
      </c>
      <c r="F600" s="262">
        <v>0</v>
      </c>
    </row>
    <row r="601" spans="1:6" x14ac:dyDescent="0.25">
      <c r="A601" s="259">
        <v>44222</v>
      </c>
      <c r="B601" s="261">
        <v>633</v>
      </c>
      <c r="C601" s="261">
        <v>2.0609999999999999</v>
      </c>
      <c r="D601" s="261">
        <v>0</v>
      </c>
      <c r="E601" s="262">
        <v>1.046</v>
      </c>
      <c r="F601" s="262">
        <v>0</v>
      </c>
    </row>
    <row r="602" spans="1:6" x14ac:dyDescent="0.25">
      <c r="A602" s="259">
        <v>44223</v>
      </c>
      <c r="B602" s="261">
        <v>632</v>
      </c>
      <c r="C602" s="261">
        <v>1.931</v>
      </c>
      <c r="D602" s="261">
        <v>0</v>
      </c>
      <c r="E602" s="262">
        <v>1.056</v>
      </c>
      <c r="F602" s="262">
        <v>0</v>
      </c>
    </row>
    <row r="603" spans="1:6" x14ac:dyDescent="0.25">
      <c r="A603" s="259">
        <v>44224</v>
      </c>
      <c r="B603" s="261">
        <v>688</v>
      </c>
      <c r="C603" s="261">
        <v>1.8740000000000001</v>
      </c>
      <c r="D603" s="261">
        <v>0</v>
      </c>
      <c r="E603" s="262">
        <v>1.0880000000000001</v>
      </c>
      <c r="F603" s="262">
        <v>0</v>
      </c>
    </row>
    <row r="604" spans="1:6" x14ac:dyDescent="0.25">
      <c r="A604" s="259">
        <v>44225</v>
      </c>
      <c r="B604" s="261">
        <v>888</v>
      </c>
      <c r="C604" s="261">
        <v>2.11</v>
      </c>
      <c r="D604" s="261">
        <v>0</v>
      </c>
      <c r="E604" s="262">
        <v>1.2889999999999999</v>
      </c>
      <c r="F604" s="262">
        <v>0</v>
      </c>
    </row>
    <row r="605" spans="1:6" x14ac:dyDescent="0.25">
      <c r="A605" s="259">
        <v>44226</v>
      </c>
      <c r="B605" s="261">
        <v>1128</v>
      </c>
      <c r="C605" s="261">
        <v>2.1520000000000001</v>
      </c>
      <c r="D605" s="261">
        <v>0</v>
      </c>
      <c r="E605" s="262">
        <v>1.462</v>
      </c>
      <c r="F605" s="262">
        <v>0</v>
      </c>
    </row>
    <row r="606" spans="1:6" x14ac:dyDescent="0.25">
      <c r="A606" s="259">
        <v>44227</v>
      </c>
      <c r="B606" s="261">
        <v>865</v>
      </c>
      <c r="C606" s="261">
        <v>1.895</v>
      </c>
      <c r="D606" s="261">
        <v>0</v>
      </c>
      <c r="E606" s="262">
        <v>1.2190000000000001</v>
      </c>
      <c r="F606" s="262">
        <v>0</v>
      </c>
    </row>
    <row r="607" spans="1:6" x14ac:dyDescent="0.25">
      <c r="A607" s="259">
        <v>44228</v>
      </c>
      <c r="B607" s="261">
        <v>687</v>
      </c>
      <c r="C607" s="261">
        <v>2.1419999999999999</v>
      </c>
      <c r="D607" s="261">
        <v>0</v>
      </c>
      <c r="E607" s="262">
        <v>1.137</v>
      </c>
      <c r="F607" s="262">
        <v>0</v>
      </c>
    </row>
    <row r="608" spans="1:6" x14ac:dyDescent="0.25">
      <c r="A608" s="259">
        <v>44229</v>
      </c>
      <c r="B608" s="261">
        <v>686</v>
      </c>
      <c r="C608" s="261">
        <v>2.0070000000000001</v>
      </c>
      <c r="D608" s="261">
        <v>0</v>
      </c>
      <c r="E608" s="262">
        <v>1.24</v>
      </c>
      <c r="F608" s="262">
        <v>0</v>
      </c>
    </row>
    <row r="609" spans="1:6" x14ac:dyDescent="0.25">
      <c r="A609" s="259">
        <v>44230</v>
      </c>
      <c r="B609" s="261">
        <v>810</v>
      </c>
      <c r="C609" s="261">
        <v>2.0099999999999998</v>
      </c>
      <c r="D609" s="261">
        <v>0</v>
      </c>
      <c r="E609" s="262">
        <v>1.105</v>
      </c>
      <c r="F609" s="262">
        <v>0</v>
      </c>
    </row>
    <row r="610" spans="1:6" x14ac:dyDescent="0.25">
      <c r="A610" s="259">
        <v>44231</v>
      </c>
      <c r="B610" s="261">
        <v>921</v>
      </c>
      <c r="C610" s="261">
        <v>2.153</v>
      </c>
      <c r="D610" s="261">
        <v>0</v>
      </c>
      <c r="E610" s="262">
        <v>1.131</v>
      </c>
      <c r="F610" s="262">
        <v>0.13400000000000001</v>
      </c>
    </row>
    <row r="611" spans="1:6" x14ac:dyDescent="0.25">
      <c r="A611" s="259">
        <v>44232</v>
      </c>
      <c r="B611" s="261">
        <v>1057</v>
      </c>
      <c r="C611" s="261">
        <v>2.2599999999999998</v>
      </c>
      <c r="D611" s="261">
        <v>0</v>
      </c>
      <c r="E611" s="262">
        <v>1.0980000000000001</v>
      </c>
      <c r="F611" s="262">
        <v>0.90800000000000003</v>
      </c>
    </row>
    <row r="612" spans="1:6" x14ac:dyDescent="0.25">
      <c r="A612" s="259">
        <v>44233</v>
      </c>
      <c r="B612" s="261">
        <v>1421</v>
      </c>
      <c r="C612" s="261">
        <v>2.25</v>
      </c>
      <c r="D612" s="261">
        <v>0</v>
      </c>
      <c r="E612" s="262">
        <v>1.3779999999999999</v>
      </c>
      <c r="F612" s="262">
        <v>1.0740000000000001</v>
      </c>
    </row>
    <row r="613" spans="1:6" x14ac:dyDescent="0.25">
      <c r="A613" s="259">
        <v>44234</v>
      </c>
      <c r="B613" s="261">
        <v>1256</v>
      </c>
      <c r="C613" s="261">
        <v>2.3239999999999998</v>
      </c>
      <c r="D613" s="261">
        <v>0</v>
      </c>
      <c r="E613" s="262">
        <v>1.1439999999999999</v>
      </c>
      <c r="F613" s="262">
        <v>0.73799999999999999</v>
      </c>
    </row>
    <row r="614" spans="1:6" x14ac:dyDescent="0.25">
      <c r="A614" s="259">
        <v>44235</v>
      </c>
      <c r="B614" s="261">
        <v>2017</v>
      </c>
      <c r="C614" s="261">
        <v>2.4630000000000001</v>
      </c>
      <c r="D614" s="261">
        <v>0</v>
      </c>
      <c r="E614" s="262">
        <v>1.476</v>
      </c>
      <c r="F614" s="262">
        <v>0.76</v>
      </c>
    </row>
    <row r="615" spans="1:6" x14ac:dyDescent="0.25">
      <c r="A615" s="259">
        <v>44236</v>
      </c>
      <c r="B615" s="261">
        <v>1149</v>
      </c>
      <c r="C615" s="261">
        <v>2.194</v>
      </c>
      <c r="D615" s="261">
        <v>0</v>
      </c>
      <c r="E615" s="262">
        <v>1.1819999999999999</v>
      </c>
      <c r="F615" s="262">
        <v>0.76700000000000002</v>
      </c>
    </row>
    <row r="616" spans="1:6" x14ac:dyDescent="0.25">
      <c r="A616" s="259">
        <v>44237</v>
      </c>
      <c r="B616" s="261">
        <v>1150</v>
      </c>
      <c r="C616" s="261">
        <v>2.1869999999999998</v>
      </c>
      <c r="D616" s="261">
        <v>0</v>
      </c>
      <c r="E616" s="262">
        <v>1.085</v>
      </c>
      <c r="F616" s="262">
        <v>1.0860000000000001</v>
      </c>
    </row>
    <row r="617" spans="1:6" x14ac:dyDescent="0.25">
      <c r="A617" s="259">
        <v>44238</v>
      </c>
      <c r="B617" s="261">
        <v>1016</v>
      </c>
      <c r="C617" s="261">
        <v>1.964</v>
      </c>
      <c r="D617" s="261">
        <v>0</v>
      </c>
      <c r="E617" s="262">
        <v>1.2410000000000001</v>
      </c>
      <c r="F617" s="262">
        <v>0.80100000000000005</v>
      </c>
    </row>
    <row r="618" spans="1:6" x14ac:dyDescent="0.25">
      <c r="A618" s="259">
        <v>44239</v>
      </c>
      <c r="B618" s="261">
        <v>1300</v>
      </c>
      <c r="C618" s="261">
        <v>2.3079999999999998</v>
      </c>
      <c r="D618" s="261">
        <v>0</v>
      </c>
      <c r="E618" s="262">
        <v>1.399</v>
      </c>
      <c r="F618" s="262">
        <v>0.94599999999999995</v>
      </c>
    </row>
    <row r="619" spans="1:6" x14ac:dyDescent="0.25">
      <c r="A619" s="259">
        <v>44240</v>
      </c>
      <c r="B619" s="261">
        <v>1586</v>
      </c>
      <c r="C619" s="261">
        <v>2.3519999999999999</v>
      </c>
      <c r="D619" s="261">
        <v>0</v>
      </c>
      <c r="E619" s="262">
        <v>1.35</v>
      </c>
      <c r="F619" s="262">
        <v>1.1950000000000001</v>
      </c>
    </row>
    <row r="620" spans="1:6" x14ac:dyDescent="0.25">
      <c r="A620" s="259">
        <v>44241</v>
      </c>
      <c r="B620" s="261">
        <v>1374</v>
      </c>
      <c r="C620" s="261">
        <v>2.39</v>
      </c>
      <c r="D620" s="261">
        <v>0</v>
      </c>
      <c r="E620" s="262">
        <v>1.296</v>
      </c>
      <c r="F620" s="262">
        <v>0.84499999999999997</v>
      </c>
    </row>
    <row r="621" spans="1:6" x14ac:dyDescent="0.25">
      <c r="A621" s="259">
        <v>44242</v>
      </c>
      <c r="B621" s="261">
        <v>1080</v>
      </c>
      <c r="C621" s="261">
        <v>2.3980000000000001</v>
      </c>
      <c r="D621" s="261">
        <v>0</v>
      </c>
      <c r="E621" s="262">
        <v>1.125</v>
      </c>
      <c r="F621" s="262">
        <v>1.147</v>
      </c>
    </row>
    <row r="622" spans="1:6" x14ac:dyDescent="0.25">
      <c r="A622" s="259">
        <v>44243</v>
      </c>
      <c r="B622" s="261">
        <v>1020</v>
      </c>
      <c r="C622" s="261">
        <v>2.4500000000000002</v>
      </c>
      <c r="D622" s="261">
        <v>0</v>
      </c>
      <c r="E622" s="262">
        <v>1.121</v>
      </c>
      <c r="F622" s="262">
        <v>1.169</v>
      </c>
    </row>
    <row r="623" spans="1:6" x14ac:dyDescent="0.25">
      <c r="A623" s="259">
        <v>44244</v>
      </c>
      <c r="B623" s="261">
        <v>1077</v>
      </c>
      <c r="C623" s="261">
        <v>2.2570000000000001</v>
      </c>
      <c r="D623" s="261">
        <v>0</v>
      </c>
      <c r="E623" s="262">
        <v>1.153</v>
      </c>
      <c r="F623" s="262">
        <v>1.149</v>
      </c>
    </row>
    <row r="624" spans="1:6" x14ac:dyDescent="0.25">
      <c r="A624" s="259">
        <v>44245</v>
      </c>
      <c r="B624" s="261">
        <v>1004</v>
      </c>
      <c r="C624" s="261">
        <v>2.6709999999999998</v>
      </c>
      <c r="D624" s="261">
        <v>0</v>
      </c>
      <c r="E624" s="262">
        <v>1.0009999999999999</v>
      </c>
      <c r="F624" s="262">
        <v>1.131</v>
      </c>
    </row>
    <row r="625" spans="1:6" x14ac:dyDescent="0.25">
      <c r="A625" s="259">
        <v>44246</v>
      </c>
      <c r="B625" s="261">
        <v>1245</v>
      </c>
      <c r="C625" s="261">
        <v>2.883</v>
      </c>
      <c r="D625" s="261">
        <v>0</v>
      </c>
      <c r="E625" s="262">
        <v>1.2090000000000001</v>
      </c>
      <c r="F625" s="262">
        <v>1.242</v>
      </c>
    </row>
    <row r="626" spans="1:6" x14ac:dyDescent="0.25">
      <c r="A626" s="259">
        <v>44247</v>
      </c>
      <c r="B626" s="261">
        <v>1521</v>
      </c>
      <c r="C626" s="261">
        <v>3.1240000000000001</v>
      </c>
      <c r="D626" s="261">
        <v>0</v>
      </c>
      <c r="E626" s="262">
        <v>1.4179999999999999</v>
      </c>
      <c r="F626" s="262">
        <v>1.33</v>
      </c>
    </row>
    <row r="627" spans="1:6" x14ac:dyDescent="0.25">
      <c r="A627" s="259">
        <v>44248</v>
      </c>
      <c r="B627" s="261">
        <v>1142</v>
      </c>
      <c r="C627" s="261">
        <v>2.8860000000000001</v>
      </c>
      <c r="D627" s="261">
        <v>0</v>
      </c>
      <c r="E627" s="262">
        <v>1.1200000000000001</v>
      </c>
      <c r="F627" s="262">
        <v>1.087</v>
      </c>
    </row>
    <row r="628" spans="1:6" x14ac:dyDescent="0.25">
      <c r="A628" s="259">
        <v>44249</v>
      </c>
      <c r="B628" s="261">
        <v>970</v>
      </c>
      <c r="C628" s="261">
        <v>2.7229999999999999</v>
      </c>
      <c r="D628" s="261">
        <v>0</v>
      </c>
      <c r="E628" s="262">
        <v>1.0669999999999999</v>
      </c>
      <c r="F628" s="262">
        <v>1.0529999999999999</v>
      </c>
    </row>
    <row r="629" spans="1:6" x14ac:dyDescent="0.25">
      <c r="A629" s="259">
        <v>44250</v>
      </c>
      <c r="B629" s="261">
        <v>936</v>
      </c>
      <c r="C629" s="261">
        <v>2.5870000000000002</v>
      </c>
      <c r="D629" s="261">
        <v>0</v>
      </c>
      <c r="E629" s="262">
        <v>1.0620000000000001</v>
      </c>
      <c r="F629" s="262">
        <v>1.1259999999999999</v>
      </c>
    </row>
    <row r="630" spans="1:6" x14ac:dyDescent="0.25">
      <c r="A630" s="259">
        <v>44251</v>
      </c>
      <c r="B630" s="261">
        <v>925</v>
      </c>
      <c r="C630" s="261">
        <v>2.4820000000000002</v>
      </c>
      <c r="D630" s="261">
        <v>0</v>
      </c>
      <c r="E630" s="262">
        <v>1</v>
      </c>
      <c r="F630" s="262">
        <v>1.159</v>
      </c>
    </row>
    <row r="631" spans="1:6" x14ac:dyDescent="0.25">
      <c r="A631" s="259">
        <v>44252</v>
      </c>
      <c r="B631" s="261">
        <v>873</v>
      </c>
      <c r="C631" s="261">
        <v>2.472</v>
      </c>
      <c r="D631" s="261">
        <v>0</v>
      </c>
      <c r="E631" s="262">
        <v>1.0129999999999999</v>
      </c>
      <c r="F631" s="262">
        <v>1.075</v>
      </c>
    </row>
    <row r="632" spans="1:6" x14ac:dyDescent="0.25">
      <c r="A632" s="259">
        <v>44253</v>
      </c>
      <c r="B632" s="261">
        <v>1302</v>
      </c>
      <c r="C632" s="261">
        <v>2.8159999999999998</v>
      </c>
      <c r="D632" s="261">
        <v>0</v>
      </c>
      <c r="E632" s="262">
        <v>1.321</v>
      </c>
      <c r="F632" s="262">
        <v>1.3129999999999999</v>
      </c>
    </row>
    <row r="633" spans="1:6" x14ac:dyDescent="0.25">
      <c r="A633" s="259">
        <v>44254</v>
      </c>
      <c r="B633" s="261">
        <v>1545</v>
      </c>
      <c r="C633" s="261">
        <v>2.609</v>
      </c>
      <c r="D633" s="261">
        <v>0</v>
      </c>
      <c r="E633" s="262">
        <v>1.4770000000000001</v>
      </c>
      <c r="F633" s="262">
        <v>1.506</v>
      </c>
    </row>
    <row r="634" spans="1:6" x14ac:dyDescent="0.25">
      <c r="A634" s="259">
        <v>44255</v>
      </c>
      <c r="B634" s="261">
        <v>1226</v>
      </c>
      <c r="C634" s="261">
        <v>2.573</v>
      </c>
      <c r="D634" s="261">
        <v>0</v>
      </c>
      <c r="E634" s="262">
        <v>1.08</v>
      </c>
      <c r="F634" s="262">
        <v>1.0129999999999999</v>
      </c>
    </row>
    <row r="635" spans="1:6" x14ac:dyDescent="0.25">
      <c r="A635" s="259">
        <v>44256</v>
      </c>
      <c r="B635" s="261">
        <v>1054</v>
      </c>
      <c r="C635" s="261">
        <v>2.6459999999999999</v>
      </c>
      <c r="D635" s="261">
        <v>0</v>
      </c>
      <c r="E635" s="262">
        <v>0.94699999999999995</v>
      </c>
      <c r="F635" s="262">
        <v>1.071</v>
      </c>
    </row>
    <row r="636" spans="1:6" x14ac:dyDescent="0.25">
      <c r="A636" s="259">
        <v>44257</v>
      </c>
      <c r="B636" s="261">
        <v>926</v>
      </c>
      <c r="C636" s="261">
        <v>2.661</v>
      </c>
      <c r="D636" s="261">
        <v>0</v>
      </c>
      <c r="E636" s="262">
        <v>1.1240000000000001</v>
      </c>
      <c r="F636" s="262">
        <v>1.03</v>
      </c>
    </row>
    <row r="637" spans="1:6" x14ac:dyDescent="0.25">
      <c r="A637" s="259">
        <v>44258</v>
      </c>
      <c r="B637" s="261">
        <v>1129</v>
      </c>
      <c r="C637" s="261">
        <v>2.8740000000000001</v>
      </c>
      <c r="D637" s="261">
        <v>0</v>
      </c>
      <c r="E637" s="262">
        <v>0.95799999999999996</v>
      </c>
      <c r="F637" s="262">
        <v>1.167</v>
      </c>
    </row>
    <row r="638" spans="1:6" x14ac:dyDescent="0.25">
      <c r="A638" s="259">
        <v>44259</v>
      </c>
      <c r="B638" s="261">
        <v>1027</v>
      </c>
      <c r="C638" s="261">
        <v>2.7730000000000001</v>
      </c>
      <c r="D638" s="261">
        <v>0</v>
      </c>
      <c r="E638" s="262">
        <v>0.89600000000000002</v>
      </c>
      <c r="F638" s="262">
        <v>1.244</v>
      </c>
    </row>
    <row r="639" spans="1:6" x14ac:dyDescent="0.25">
      <c r="A639" s="259">
        <v>44260</v>
      </c>
      <c r="B639" s="261">
        <v>1520</v>
      </c>
      <c r="C639" s="261">
        <v>3.605</v>
      </c>
      <c r="D639" s="261">
        <v>0</v>
      </c>
      <c r="E639" s="262">
        <v>1.2969999999999999</v>
      </c>
      <c r="F639" s="262">
        <v>1.387</v>
      </c>
    </row>
    <row r="640" spans="1:6" x14ac:dyDescent="0.25">
      <c r="A640" s="259">
        <v>44261</v>
      </c>
      <c r="B640" s="261">
        <v>1634</v>
      </c>
      <c r="C640" s="261">
        <v>3.95</v>
      </c>
      <c r="D640" s="261">
        <v>0</v>
      </c>
      <c r="E640" s="262">
        <v>1.478</v>
      </c>
      <c r="F640" s="262">
        <v>1.252</v>
      </c>
    </row>
    <row r="641" spans="1:6" x14ac:dyDescent="0.25">
      <c r="A641" s="259">
        <v>44262</v>
      </c>
      <c r="B641" s="261">
        <v>1290</v>
      </c>
      <c r="C641" s="261">
        <v>3.222</v>
      </c>
      <c r="D641" s="261">
        <v>0</v>
      </c>
      <c r="E641" s="262">
        <v>1.159</v>
      </c>
      <c r="F641" s="262">
        <v>1.004</v>
      </c>
    </row>
    <row r="642" spans="1:6" x14ac:dyDescent="0.25">
      <c r="A642" s="259">
        <v>44263</v>
      </c>
      <c r="B642" s="261">
        <v>985</v>
      </c>
      <c r="C642" s="261">
        <v>3.1440000000000001</v>
      </c>
      <c r="D642" s="261">
        <v>0</v>
      </c>
      <c r="E642" s="262">
        <v>1.0569999999999999</v>
      </c>
      <c r="F642" s="262">
        <v>1.131</v>
      </c>
    </row>
    <row r="643" spans="1:6" x14ac:dyDescent="0.25">
      <c r="A643" s="259">
        <v>44264</v>
      </c>
      <c r="B643" s="261">
        <v>1010</v>
      </c>
      <c r="C643" s="261">
        <v>3.3690000000000002</v>
      </c>
      <c r="D643" s="261">
        <v>0</v>
      </c>
      <c r="E643" s="262">
        <v>1.1499999999999999</v>
      </c>
      <c r="F643" s="262">
        <v>1.107</v>
      </c>
    </row>
    <row r="644" spans="1:6" x14ac:dyDescent="0.25">
      <c r="A644" s="259">
        <v>44265</v>
      </c>
      <c r="B644" s="261">
        <v>1103</v>
      </c>
      <c r="C644" s="261">
        <v>3.7669999999999999</v>
      </c>
      <c r="D644" s="261">
        <v>0</v>
      </c>
      <c r="E644" s="262">
        <v>1.3819999999999999</v>
      </c>
      <c r="F644" s="262">
        <v>1.101</v>
      </c>
    </row>
    <row r="645" spans="1:6" x14ac:dyDescent="0.25">
      <c r="A645" s="259">
        <v>44266</v>
      </c>
      <c r="B645" s="261">
        <v>1004</v>
      </c>
      <c r="C645" s="261">
        <v>3.4129999999999998</v>
      </c>
      <c r="D645" s="261">
        <v>0</v>
      </c>
      <c r="E645" s="262">
        <v>1.302</v>
      </c>
      <c r="F645" s="262">
        <v>0.88600000000000001</v>
      </c>
    </row>
    <row r="646" spans="1:6" x14ac:dyDescent="0.25">
      <c r="A646" s="259">
        <v>44267</v>
      </c>
      <c r="B646" s="261">
        <v>1425</v>
      </c>
      <c r="C646" s="261">
        <v>3.1160000000000001</v>
      </c>
      <c r="D646" s="261">
        <v>0</v>
      </c>
      <c r="E646" s="262">
        <v>1.54</v>
      </c>
      <c r="F646" s="262">
        <v>1.2070000000000001</v>
      </c>
    </row>
    <row r="647" spans="1:6" x14ac:dyDescent="0.25">
      <c r="A647" s="259">
        <v>44268</v>
      </c>
      <c r="B647" s="261">
        <v>1750</v>
      </c>
      <c r="C647" s="261">
        <v>3.52</v>
      </c>
      <c r="D647" s="261">
        <v>0</v>
      </c>
      <c r="E647" s="262">
        <v>1.643</v>
      </c>
      <c r="F647" s="262">
        <v>1.252</v>
      </c>
    </row>
    <row r="648" spans="1:6" x14ac:dyDescent="0.25">
      <c r="A648" s="259">
        <v>44269</v>
      </c>
      <c r="B648" s="261">
        <v>1472</v>
      </c>
      <c r="C648" s="261">
        <v>3.5230000000000001</v>
      </c>
      <c r="D648" s="261">
        <v>0</v>
      </c>
      <c r="E648" s="262">
        <v>1.4390000000000001</v>
      </c>
      <c r="F648" s="262">
        <v>0.94399999999999995</v>
      </c>
    </row>
    <row r="649" spans="1:6" x14ac:dyDescent="0.25">
      <c r="A649" s="259">
        <v>44270</v>
      </c>
      <c r="B649" s="261">
        <v>1054</v>
      </c>
      <c r="C649" s="261">
        <v>3.4590000000000001</v>
      </c>
      <c r="D649" s="261">
        <v>0</v>
      </c>
      <c r="E649" s="262">
        <v>1.046</v>
      </c>
      <c r="F649" s="262">
        <v>1.085</v>
      </c>
    </row>
    <row r="650" spans="1:6" x14ac:dyDescent="0.25">
      <c r="A650" s="259">
        <v>44271</v>
      </c>
      <c r="B650" s="261">
        <v>1022</v>
      </c>
      <c r="C650" s="261">
        <v>3.48</v>
      </c>
      <c r="D650" s="261">
        <v>0</v>
      </c>
      <c r="E650" s="262">
        <v>0.95299999999999996</v>
      </c>
      <c r="F650" s="262">
        <v>1.0429999999999999</v>
      </c>
    </row>
    <row r="651" spans="1:6" x14ac:dyDescent="0.25">
      <c r="A651" s="259">
        <v>44272</v>
      </c>
      <c r="B651" s="261">
        <v>1242</v>
      </c>
      <c r="C651" s="261">
        <v>3.899</v>
      </c>
      <c r="D651" s="261">
        <v>0</v>
      </c>
      <c r="E651" s="262">
        <v>0.72599999999999998</v>
      </c>
      <c r="F651" s="262">
        <v>1.087</v>
      </c>
    </row>
    <row r="652" spans="1:6" x14ac:dyDescent="0.25">
      <c r="A652" s="259">
        <v>44273</v>
      </c>
      <c r="B652" s="261">
        <v>1171</v>
      </c>
      <c r="C652" s="261">
        <v>2.7250000000000001</v>
      </c>
      <c r="D652" s="261">
        <v>0</v>
      </c>
      <c r="E652" s="262">
        <v>0.77600000000000002</v>
      </c>
      <c r="F652" s="262">
        <v>1.0169999999999999</v>
      </c>
    </row>
    <row r="653" spans="1:6" x14ac:dyDescent="0.25">
      <c r="A653" s="259">
        <v>44274</v>
      </c>
      <c r="B653" s="261">
        <v>1631</v>
      </c>
      <c r="C653" s="261">
        <v>2.4529999999999998</v>
      </c>
      <c r="D653" s="261">
        <v>0</v>
      </c>
      <c r="E653" s="262">
        <v>0.88900000000000001</v>
      </c>
      <c r="F653" s="262">
        <v>1.349</v>
      </c>
    </row>
    <row r="654" spans="1:6" x14ac:dyDescent="0.25">
      <c r="A654" s="259">
        <v>44275</v>
      </c>
      <c r="B654" s="261">
        <v>2005</v>
      </c>
      <c r="C654" s="261">
        <v>2.419</v>
      </c>
      <c r="D654" s="261">
        <v>0</v>
      </c>
      <c r="E654" s="262">
        <v>1.3480000000000001</v>
      </c>
      <c r="F654" s="262">
        <v>1.494</v>
      </c>
    </row>
    <row r="655" spans="1:6" x14ac:dyDescent="0.25">
      <c r="A655" s="259">
        <v>44276</v>
      </c>
      <c r="B655" s="261">
        <v>1622</v>
      </c>
      <c r="C655" s="261">
        <v>2.738</v>
      </c>
      <c r="D655" s="261">
        <v>0</v>
      </c>
      <c r="E655" s="262">
        <v>1.0609999999999999</v>
      </c>
      <c r="F655" s="262">
        <v>1.1319999999999999</v>
      </c>
    </row>
    <row r="656" spans="1:6" x14ac:dyDescent="0.25">
      <c r="A656" s="259">
        <v>44277</v>
      </c>
      <c r="B656" s="261">
        <v>2051</v>
      </c>
      <c r="C656" s="261">
        <v>4.907</v>
      </c>
      <c r="D656" s="261">
        <v>0</v>
      </c>
      <c r="E656" s="262">
        <v>2.496</v>
      </c>
      <c r="F656" s="262">
        <v>1.2569999999999999</v>
      </c>
    </row>
    <row r="657" spans="1:6" x14ac:dyDescent="0.25">
      <c r="A657" s="259">
        <v>44278</v>
      </c>
      <c r="B657" s="261">
        <v>1238</v>
      </c>
      <c r="C657" s="261">
        <v>3.8119999999999998</v>
      </c>
      <c r="D657" s="261">
        <v>0</v>
      </c>
      <c r="E657" s="262">
        <v>1.0609999999999999</v>
      </c>
      <c r="F657" s="262">
        <v>1.33</v>
      </c>
    </row>
    <row r="658" spans="1:6" x14ac:dyDescent="0.25">
      <c r="A658" s="259">
        <v>44279</v>
      </c>
      <c r="B658" s="261">
        <v>1174</v>
      </c>
      <c r="C658" s="261">
        <v>3.21</v>
      </c>
      <c r="D658" s="261">
        <v>0</v>
      </c>
      <c r="E658" s="262">
        <v>1.024</v>
      </c>
      <c r="F658" s="262">
        <v>1.409</v>
      </c>
    </row>
    <row r="659" spans="1:6" x14ac:dyDescent="0.25">
      <c r="A659" s="259">
        <v>44280</v>
      </c>
      <c r="B659" s="261">
        <v>1274</v>
      </c>
      <c r="C659" s="261">
        <v>2.843</v>
      </c>
      <c r="D659" s="261">
        <v>0</v>
      </c>
      <c r="E659" s="262">
        <v>1.1060000000000001</v>
      </c>
      <c r="F659" s="262">
        <v>1.3160000000000001</v>
      </c>
    </row>
    <row r="660" spans="1:6" x14ac:dyDescent="0.25">
      <c r="A660" s="259">
        <v>44281</v>
      </c>
      <c r="B660" s="261">
        <v>1737</v>
      </c>
      <c r="C660" s="261">
        <v>2.427</v>
      </c>
      <c r="D660" s="261">
        <v>0</v>
      </c>
      <c r="E660" s="262">
        <v>1.1559999999999999</v>
      </c>
      <c r="F660" s="262">
        <v>1.28</v>
      </c>
    </row>
    <row r="661" spans="1:6" x14ac:dyDescent="0.25">
      <c r="A661" s="259">
        <v>44282</v>
      </c>
      <c r="B661" s="261">
        <v>2131</v>
      </c>
      <c r="C661" s="261">
        <v>2.2429999999999999</v>
      </c>
      <c r="D661" s="261">
        <v>0</v>
      </c>
      <c r="E661" s="262">
        <v>1.3460000000000001</v>
      </c>
      <c r="F661" s="262">
        <v>1.474</v>
      </c>
    </row>
    <row r="662" spans="1:6" x14ac:dyDescent="0.25">
      <c r="A662" s="259">
        <v>44283</v>
      </c>
      <c r="B662" s="261">
        <v>1719</v>
      </c>
      <c r="C662" s="261">
        <v>2.3199999999999998</v>
      </c>
      <c r="D662" s="261">
        <v>0</v>
      </c>
      <c r="E662" s="262">
        <v>1.07</v>
      </c>
      <c r="F662" s="262">
        <v>1.175</v>
      </c>
    </row>
    <row r="663" spans="1:6" x14ac:dyDescent="0.25">
      <c r="A663" s="259">
        <v>44284</v>
      </c>
      <c r="B663" s="261">
        <v>1322</v>
      </c>
      <c r="C663" s="261">
        <v>2.41</v>
      </c>
      <c r="D663" s="261">
        <v>0</v>
      </c>
      <c r="E663" s="262">
        <v>0.83399999999999996</v>
      </c>
      <c r="F663" s="262">
        <v>1.3640000000000001</v>
      </c>
    </row>
    <row r="664" spans="1:6" x14ac:dyDescent="0.25">
      <c r="A664" s="259">
        <v>44285</v>
      </c>
      <c r="B664" s="261">
        <v>1799</v>
      </c>
      <c r="C664" s="261">
        <v>2.133</v>
      </c>
      <c r="D664" s="261">
        <v>0</v>
      </c>
      <c r="E664" s="262">
        <v>0.84299999999999997</v>
      </c>
      <c r="F664" s="262">
        <v>1.806</v>
      </c>
    </row>
    <row r="665" spans="1:6" x14ac:dyDescent="0.25">
      <c r="A665" s="259">
        <v>44286</v>
      </c>
      <c r="B665" s="261">
        <v>2125</v>
      </c>
      <c r="C665" s="261">
        <v>2.2879999999999998</v>
      </c>
      <c r="D665" s="261">
        <v>0</v>
      </c>
      <c r="E665" s="262">
        <v>1.1850000000000001</v>
      </c>
      <c r="F665" s="262">
        <v>1.6779999999999999</v>
      </c>
    </row>
    <row r="666" spans="1:6" x14ac:dyDescent="0.25">
      <c r="A666" s="259">
        <v>44287</v>
      </c>
      <c r="B666" s="261">
        <v>2545</v>
      </c>
      <c r="C666" s="261">
        <v>2.9049999999999998</v>
      </c>
      <c r="D666" s="261">
        <v>0</v>
      </c>
      <c r="E666" s="262">
        <v>1.5980000000000001</v>
      </c>
      <c r="F666" s="262">
        <v>2.1379999999999999</v>
      </c>
    </row>
    <row r="667" spans="1:6" x14ac:dyDescent="0.25">
      <c r="A667" s="259">
        <v>44288</v>
      </c>
      <c r="B667" s="261">
        <v>2788</v>
      </c>
      <c r="C667" s="261">
        <v>2.5659999999999998</v>
      </c>
      <c r="D667" s="261">
        <v>0</v>
      </c>
      <c r="E667" s="262">
        <v>2.0209999999999999</v>
      </c>
      <c r="F667" s="262">
        <v>1.5860000000000001</v>
      </c>
    </row>
    <row r="668" spans="1:6" x14ac:dyDescent="0.25">
      <c r="A668" s="259">
        <v>44289</v>
      </c>
      <c r="B668" s="261">
        <v>3096</v>
      </c>
      <c r="C668" s="261">
        <v>2.9079999999999999</v>
      </c>
      <c r="D668" s="261">
        <v>0</v>
      </c>
      <c r="E668" s="262">
        <v>1.96</v>
      </c>
      <c r="F668" s="262">
        <v>1.546</v>
      </c>
    </row>
    <row r="669" spans="1:6" x14ac:dyDescent="0.25">
      <c r="A669" s="259">
        <v>44290</v>
      </c>
      <c r="B669" s="261">
        <v>3026</v>
      </c>
      <c r="C669" s="261">
        <v>2.79</v>
      </c>
      <c r="D669" s="261">
        <v>0</v>
      </c>
      <c r="E669" s="262">
        <v>1.86</v>
      </c>
      <c r="F669" s="262">
        <v>1.5760000000000001</v>
      </c>
    </row>
    <row r="670" spans="1:6" x14ac:dyDescent="0.25">
      <c r="A670" s="259">
        <v>44291</v>
      </c>
      <c r="B670" s="261">
        <v>2827</v>
      </c>
      <c r="C670" s="261">
        <v>2.452</v>
      </c>
      <c r="D670" s="261">
        <v>0</v>
      </c>
      <c r="E670" s="262">
        <v>1.7</v>
      </c>
      <c r="F670" s="262">
        <v>1.6579999999999999</v>
      </c>
    </row>
    <row r="671" spans="1:6" x14ac:dyDescent="0.25">
      <c r="A671" s="259">
        <v>44292</v>
      </c>
      <c r="B671" s="261">
        <v>1881</v>
      </c>
      <c r="C671" s="261">
        <v>2.36</v>
      </c>
      <c r="D671" s="261">
        <v>0</v>
      </c>
      <c r="E671" s="262">
        <v>1.321</v>
      </c>
      <c r="F671" s="262">
        <v>1.5569999999999999</v>
      </c>
    </row>
    <row r="672" spans="1:6" x14ac:dyDescent="0.25">
      <c r="A672" s="259">
        <v>44293</v>
      </c>
      <c r="B672" s="261">
        <v>2008</v>
      </c>
      <c r="C672" s="261">
        <v>2.4359999999999999</v>
      </c>
      <c r="D672" s="261">
        <v>0</v>
      </c>
      <c r="E672" s="262">
        <v>1.32</v>
      </c>
      <c r="F672" s="262">
        <v>1.6659999999999999</v>
      </c>
    </row>
    <row r="673" spans="1:6" x14ac:dyDescent="0.25">
      <c r="A673" s="259">
        <v>44294</v>
      </c>
      <c r="B673" s="261">
        <v>1807</v>
      </c>
      <c r="C673" s="261">
        <v>2.3580000000000001</v>
      </c>
      <c r="D673" s="261">
        <v>0</v>
      </c>
      <c r="E673" s="262">
        <v>1.3</v>
      </c>
      <c r="F673" s="262">
        <v>1.661</v>
      </c>
    </row>
    <row r="674" spans="1:6" x14ac:dyDescent="0.25">
      <c r="A674" s="259">
        <v>44295</v>
      </c>
      <c r="B674" s="261">
        <v>2467</v>
      </c>
      <c r="C674" s="261">
        <v>2.141</v>
      </c>
      <c r="D674" s="261">
        <v>0</v>
      </c>
      <c r="E674" s="262">
        <v>1.534</v>
      </c>
      <c r="F674" s="262">
        <v>1.4139999999999999</v>
      </c>
    </row>
    <row r="675" spans="1:6" x14ac:dyDescent="0.25">
      <c r="A675" s="259">
        <v>44296</v>
      </c>
      <c r="B675" s="261">
        <v>3123</v>
      </c>
      <c r="C675" s="261">
        <v>2.2400000000000002</v>
      </c>
      <c r="D675" s="261">
        <v>0</v>
      </c>
      <c r="E675" s="262">
        <v>1.92</v>
      </c>
      <c r="F675" s="262">
        <v>1.2829999999999999</v>
      </c>
    </row>
    <row r="676" spans="1:6" x14ac:dyDescent="0.25">
      <c r="A676" s="259">
        <v>44297</v>
      </c>
      <c r="B676" s="261">
        <v>2534</v>
      </c>
      <c r="C676" s="261">
        <v>2.4289999999999998</v>
      </c>
      <c r="D676" s="261">
        <v>0</v>
      </c>
      <c r="E676" s="262">
        <v>1.7130000000000001</v>
      </c>
      <c r="F676" s="262">
        <v>1.2589999999999999</v>
      </c>
    </row>
    <row r="677" spans="1:6" x14ac:dyDescent="0.25">
      <c r="A677" s="259">
        <v>44298</v>
      </c>
      <c r="B677" s="261">
        <v>2609</v>
      </c>
      <c r="C677" s="261">
        <v>2.5339999999999998</v>
      </c>
      <c r="D677" s="261">
        <v>0</v>
      </c>
      <c r="E677" s="262">
        <v>1.7370000000000001</v>
      </c>
      <c r="F677" s="262">
        <v>1.8779999999999999</v>
      </c>
    </row>
    <row r="678" spans="1:6" x14ac:dyDescent="0.25">
      <c r="A678" s="259">
        <v>44299</v>
      </c>
      <c r="B678" s="261">
        <v>2140</v>
      </c>
      <c r="C678" s="261">
        <v>2.4430000000000001</v>
      </c>
      <c r="D678" s="261">
        <v>0</v>
      </c>
      <c r="E678" s="262">
        <v>1.4970000000000001</v>
      </c>
      <c r="F678" s="262">
        <v>1.3879999999999999</v>
      </c>
    </row>
    <row r="679" spans="1:6" x14ac:dyDescent="0.25">
      <c r="A679" s="259">
        <v>44300</v>
      </c>
      <c r="B679" s="261">
        <v>2079</v>
      </c>
      <c r="C679" s="261">
        <v>2.4089999999999998</v>
      </c>
      <c r="D679" s="261">
        <v>0</v>
      </c>
      <c r="E679" s="262">
        <v>1.518</v>
      </c>
      <c r="F679" s="262">
        <v>1.7210000000000001</v>
      </c>
    </row>
    <row r="680" spans="1:6" x14ac:dyDescent="0.25">
      <c r="A680" s="259">
        <v>44301</v>
      </c>
      <c r="B680" s="261">
        <v>2477</v>
      </c>
      <c r="C680" s="261">
        <v>2.7469999999999999</v>
      </c>
      <c r="D680" s="261">
        <v>0</v>
      </c>
      <c r="E680" s="262">
        <v>1.732</v>
      </c>
      <c r="F680" s="262">
        <v>1.476</v>
      </c>
    </row>
    <row r="681" spans="1:6" x14ac:dyDescent="0.25">
      <c r="A681" s="259">
        <v>44302</v>
      </c>
      <c r="B681" s="261">
        <v>3328</v>
      </c>
      <c r="C681" s="261">
        <v>2.5009999999999999</v>
      </c>
      <c r="D681" s="261">
        <v>0</v>
      </c>
      <c r="E681" s="262">
        <v>2.2029999999999998</v>
      </c>
      <c r="F681" s="262">
        <v>1.5249999999999999</v>
      </c>
    </row>
    <row r="682" spans="1:6" x14ac:dyDescent="0.25">
      <c r="A682" s="259">
        <v>44303</v>
      </c>
      <c r="B682" s="261">
        <v>4827</v>
      </c>
      <c r="C682" s="261">
        <v>2.7320000000000002</v>
      </c>
      <c r="D682" s="261">
        <v>0</v>
      </c>
      <c r="E682" s="262">
        <v>2.9609999999999999</v>
      </c>
      <c r="F682" s="262">
        <v>1.91</v>
      </c>
    </row>
    <row r="683" spans="1:6" x14ac:dyDescent="0.25">
      <c r="A683" s="259">
        <v>44304</v>
      </c>
      <c r="B683" s="261">
        <v>3208</v>
      </c>
      <c r="C683" s="261">
        <v>3.3170000000000002</v>
      </c>
      <c r="D683" s="261">
        <v>0</v>
      </c>
      <c r="E683" s="262">
        <v>1.8320000000000001</v>
      </c>
      <c r="F683" s="262">
        <v>1.135</v>
      </c>
    </row>
    <row r="684" spans="1:6" x14ac:dyDescent="0.25">
      <c r="A684" s="259">
        <v>44305</v>
      </c>
      <c r="B684" s="261">
        <v>2030</v>
      </c>
      <c r="C684" s="261">
        <v>2.9340000000000002</v>
      </c>
      <c r="D684" s="261">
        <v>0</v>
      </c>
      <c r="E684" s="262">
        <v>1.5640000000000001</v>
      </c>
      <c r="F684" s="262">
        <v>1.7010000000000001</v>
      </c>
    </row>
    <row r="685" spans="1:6" x14ac:dyDescent="0.25">
      <c r="A685" s="259">
        <v>44306</v>
      </c>
      <c r="B685" s="261">
        <v>1966</v>
      </c>
      <c r="C685" s="261">
        <v>2.5299999999999998</v>
      </c>
      <c r="D685" s="261">
        <v>0</v>
      </c>
      <c r="E685" s="262">
        <v>1.351</v>
      </c>
      <c r="F685" s="262">
        <v>1.5209999999999999</v>
      </c>
    </row>
    <row r="686" spans="1:6" x14ac:dyDescent="0.25">
      <c r="A686" s="259">
        <v>44307</v>
      </c>
      <c r="B686" s="261">
        <v>1993</v>
      </c>
      <c r="C686" s="261">
        <v>2.508</v>
      </c>
      <c r="D686" s="261">
        <v>0</v>
      </c>
      <c r="E686" s="262">
        <v>1.335</v>
      </c>
      <c r="F686" s="262">
        <v>1.5329999999999999</v>
      </c>
    </row>
    <row r="687" spans="1:6" x14ac:dyDescent="0.25">
      <c r="A687" s="259">
        <v>44308</v>
      </c>
      <c r="B687" s="261">
        <v>2138</v>
      </c>
      <c r="C687" s="261">
        <v>2.423</v>
      </c>
      <c r="D687" s="261">
        <v>0</v>
      </c>
      <c r="E687" s="262">
        <v>1.593</v>
      </c>
      <c r="F687" s="262">
        <v>1.4390000000000001</v>
      </c>
    </row>
    <row r="688" spans="1:6" x14ac:dyDescent="0.25">
      <c r="A688" s="259">
        <v>44309</v>
      </c>
      <c r="B688" s="261">
        <v>3537</v>
      </c>
      <c r="C688" s="261">
        <v>2.323</v>
      </c>
      <c r="D688" s="261">
        <v>0</v>
      </c>
      <c r="E688" s="262">
        <v>2.173</v>
      </c>
      <c r="F688" s="262">
        <v>1.173</v>
      </c>
    </row>
    <row r="689" spans="1:6" x14ac:dyDescent="0.25">
      <c r="A689" s="259">
        <v>44310</v>
      </c>
      <c r="B689" s="261">
        <v>4943</v>
      </c>
      <c r="C689" s="261">
        <v>2.7709999999999999</v>
      </c>
      <c r="D689" s="261">
        <v>0</v>
      </c>
      <c r="E689" s="262">
        <v>2.6619999999999999</v>
      </c>
      <c r="F689" s="262">
        <v>1.3560000000000001</v>
      </c>
    </row>
    <row r="690" spans="1:6" x14ac:dyDescent="0.25">
      <c r="A690" s="259">
        <v>44311</v>
      </c>
      <c r="B690" s="261">
        <v>3090</v>
      </c>
      <c r="C690" s="261">
        <v>3.2930000000000001</v>
      </c>
      <c r="D690" s="261">
        <v>0</v>
      </c>
      <c r="E690" s="262">
        <v>1.7030000000000001</v>
      </c>
      <c r="F690" s="262">
        <v>1.05</v>
      </c>
    </row>
    <row r="691" spans="1:6" x14ac:dyDescent="0.25">
      <c r="A691" s="259">
        <v>44312</v>
      </c>
      <c r="B691" s="261">
        <v>2099</v>
      </c>
      <c r="C691" s="261">
        <v>2.8690000000000002</v>
      </c>
      <c r="D691" s="261">
        <v>0</v>
      </c>
      <c r="E691" s="262">
        <v>1.4279999999999999</v>
      </c>
      <c r="F691" s="262">
        <v>1.179</v>
      </c>
    </row>
    <row r="692" spans="1:6" x14ac:dyDescent="0.25">
      <c r="A692" s="259">
        <v>44313</v>
      </c>
      <c r="B692" s="261">
        <v>1923</v>
      </c>
      <c r="C692" s="261">
        <v>2.577</v>
      </c>
      <c r="D692" s="261">
        <v>0</v>
      </c>
      <c r="E692" s="262">
        <v>1.0489999999999999</v>
      </c>
      <c r="F692" s="262">
        <v>1.18</v>
      </c>
    </row>
    <row r="693" spans="1:6" x14ac:dyDescent="0.25">
      <c r="A693" s="259">
        <v>44314</v>
      </c>
      <c r="B693" s="261">
        <v>2062</v>
      </c>
      <c r="C693" s="261">
        <v>2.677</v>
      </c>
      <c r="D693" s="261">
        <v>0</v>
      </c>
      <c r="E693" s="262">
        <v>0.80600000000000005</v>
      </c>
      <c r="F693" s="262">
        <v>1.095</v>
      </c>
    </row>
    <row r="694" spans="1:6" x14ac:dyDescent="0.25">
      <c r="A694" s="259">
        <v>44315</v>
      </c>
      <c r="B694" s="261">
        <v>2113</v>
      </c>
      <c r="C694" s="261">
        <v>2.4140000000000001</v>
      </c>
      <c r="D694" s="261">
        <v>0</v>
      </c>
      <c r="E694" s="262">
        <v>0.81799999999999995</v>
      </c>
      <c r="F694" s="262">
        <v>1.371</v>
      </c>
    </row>
    <row r="695" spans="1:6" x14ac:dyDescent="0.25">
      <c r="A695" s="259">
        <v>44316</v>
      </c>
      <c r="B695" s="261">
        <v>3581</v>
      </c>
      <c r="C695" s="261">
        <v>2.3650000000000002</v>
      </c>
      <c r="D695" s="261">
        <v>0</v>
      </c>
      <c r="E695" s="262">
        <v>1.026</v>
      </c>
      <c r="F695" s="262">
        <v>1.9</v>
      </c>
    </row>
    <row r="696" spans="1:6" x14ac:dyDescent="0.25">
      <c r="A696" s="259">
        <v>44317</v>
      </c>
      <c r="B696" s="261">
        <v>4911</v>
      </c>
      <c r="C696" s="261">
        <v>3.0190000000000001</v>
      </c>
      <c r="D696" s="261">
        <v>0</v>
      </c>
      <c r="E696" s="262">
        <v>1.625</v>
      </c>
      <c r="F696" s="262">
        <v>1.173</v>
      </c>
    </row>
    <row r="697" spans="1:6" x14ac:dyDescent="0.25">
      <c r="A697" s="259">
        <v>44318</v>
      </c>
      <c r="B697" s="261">
        <v>4485</v>
      </c>
      <c r="C697" s="261">
        <v>2.7989999999999999</v>
      </c>
      <c r="D697" s="261">
        <v>0</v>
      </c>
      <c r="E697" s="262">
        <v>1.6060000000000001</v>
      </c>
      <c r="F697" s="262">
        <v>1.091</v>
      </c>
    </row>
    <row r="698" spans="1:6" x14ac:dyDescent="0.25">
      <c r="A698" s="259">
        <v>44319</v>
      </c>
      <c r="B698" s="261">
        <v>2937</v>
      </c>
      <c r="C698" s="261">
        <v>2.8460000000000001</v>
      </c>
      <c r="D698" s="261">
        <v>0</v>
      </c>
      <c r="E698" s="262">
        <v>0.95699999999999996</v>
      </c>
      <c r="F698" s="262">
        <v>1.048</v>
      </c>
    </row>
    <row r="699" spans="1:6" x14ac:dyDescent="0.25">
      <c r="A699" s="259">
        <v>44320</v>
      </c>
      <c r="B699" s="261">
        <v>2160</v>
      </c>
      <c r="C699" s="261">
        <v>3.2759999999999998</v>
      </c>
      <c r="D699" s="261">
        <v>0</v>
      </c>
      <c r="E699" s="262">
        <v>0.97899999999999998</v>
      </c>
      <c r="F699" s="262">
        <v>1.238</v>
      </c>
    </row>
    <row r="700" spans="1:6" x14ac:dyDescent="0.25">
      <c r="A700" s="259">
        <v>44321</v>
      </c>
      <c r="B700" s="261">
        <v>2225</v>
      </c>
      <c r="C700" s="261">
        <v>2.9430000000000001</v>
      </c>
      <c r="D700" s="261">
        <v>0</v>
      </c>
      <c r="E700" s="262">
        <v>1.462</v>
      </c>
      <c r="F700" s="262">
        <v>1.29</v>
      </c>
    </row>
    <row r="701" spans="1:6" x14ac:dyDescent="0.25">
      <c r="A701" s="259">
        <v>44322</v>
      </c>
      <c r="B701" s="261">
        <v>2099</v>
      </c>
      <c r="C701" s="261">
        <v>2.82</v>
      </c>
      <c r="D701" s="261">
        <v>0</v>
      </c>
      <c r="E701" s="262">
        <v>1.46</v>
      </c>
      <c r="F701" s="262">
        <v>1.5569999999999999</v>
      </c>
    </row>
    <row r="702" spans="1:6" x14ac:dyDescent="0.25">
      <c r="A702" s="259">
        <v>44323</v>
      </c>
      <c r="B702" s="261">
        <v>3241</v>
      </c>
      <c r="C702" s="261">
        <v>2.601</v>
      </c>
      <c r="D702" s="261">
        <v>0</v>
      </c>
      <c r="E702" s="262">
        <v>1.919</v>
      </c>
      <c r="F702" s="262">
        <v>1.248</v>
      </c>
    </row>
    <row r="703" spans="1:6" x14ac:dyDescent="0.25">
      <c r="A703" s="259">
        <v>44324</v>
      </c>
      <c r="B703" s="261">
        <v>4478</v>
      </c>
      <c r="C703" s="261">
        <v>3.03</v>
      </c>
      <c r="D703" s="261">
        <v>0</v>
      </c>
      <c r="E703" s="262">
        <v>2.488</v>
      </c>
      <c r="F703" s="262">
        <v>1.569</v>
      </c>
    </row>
    <row r="704" spans="1:6" x14ac:dyDescent="0.25">
      <c r="A704" s="259">
        <v>44325</v>
      </c>
      <c r="B704" s="261">
        <v>3383</v>
      </c>
      <c r="C704" s="261">
        <v>3.0619999999999998</v>
      </c>
      <c r="D704" s="261">
        <v>0</v>
      </c>
      <c r="E704" s="262">
        <v>1.8480000000000001</v>
      </c>
      <c r="F704" s="262">
        <v>1.1299999999999999</v>
      </c>
    </row>
    <row r="705" spans="1:6" x14ac:dyDescent="0.25">
      <c r="A705" s="259">
        <v>44326</v>
      </c>
      <c r="B705" s="261">
        <v>2104</v>
      </c>
      <c r="C705" s="261">
        <v>2.88</v>
      </c>
      <c r="D705" s="261">
        <v>0</v>
      </c>
      <c r="E705" s="262">
        <v>1.3380000000000001</v>
      </c>
      <c r="F705" s="262">
        <v>1.679</v>
      </c>
    </row>
    <row r="706" spans="1:6" x14ac:dyDescent="0.25">
      <c r="A706" s="259">
        <v>44327</v>
      </c>
      <c r="B706" s="261">
        <v>2088</v>
      </c>
      <c r="C706" s="261">
        <v>2.6219999999999999</v>
      </c>
      <c r="D706" s="261">
        <v>0</v>
      </c>
      <c r="E706" s="262">
        <v>1.383</v>
      </c>
      <c r="F706" s="262">
        <v>3.13</v>
      </c>
    </row>
    <row r="707" spans="1:6" x14ac:dyDescent="0.25">
      <c r="A707" s="259">
        <v>44328</v>
      </c>
      <c r="B707" s="261">
        <v>2127</v>
      </c>
      <c r="C707" s="261">
        <v>2.5670000000000002</v>
      </c>
      <c r="D707" s="261">
        <v>0</v>
      </c>
      <c r="E707" s="262">
        <v>1.4470000000000001</v>
      </c>
      <c r="F707" s="262">
        <v>2.0099999999999998</v>
      </c>
    </row>
    <row r="708" spans="1:6" x14ac:dyDescent="0.25">
      <c r="A708" s="259">
        <v>44329</v>
      </c>
      <c r="B708" s="261">
        <v>3275</v>
      </c>
      <c r="C708" s="261">
        <v>2.915</v>
      </c>
      <c r="D708" s="261">
        <v>0</v>
      </c>
      <c r="E708" s="262">
        <v>2.3050000000000002</v>
      </c>
      <c r="F708" s="262">
        <v>4.5679999999999996</v>
      </c>
    </row>
    <row r="709" spans="1:6" x14ac:dyDescent="0.25">
      <c r="A709" s="259">
        <v>44330</v>
      </c>
      <c r="B709" s="261">
        <v>3853</v>
      </c>
      <c r="C709" s="261">
        <v>2.8319999999999999</v>
      </c>
      <c r="D709" s="261">
        <v>0</v>
      </c>
      <c r="E709" s="262">
        <v>2.4039999999999999</v>
      </c>
      <c r="F709" s="262">
        <v>4.7320000000000002</v>
      </c>
    </row>
    <row r="710" spans="1:6" x14ac:dyDescent="0.25">
      <c r="A710" s="259">
        <v>44331</v>
      </c>
      <c r="B710" s="261">
        <v>5602</v>
      </c>
      <c r="C710" s="261">
        <v>2.996</v>
      </c>
      <c r="D710" s="261">
        <v>0</v>
      </c>
      <c r="E710" s="262">
        <v>3.1110000000000002</v>
      </c>
      <c r="F710" s="262">
        <v>4.077</v>
      </c>
    </row>
    <row r="711" spans="1:6" x14ac:dyDescent="0.25">
      <c r="A711" s="259">
        <v>44332</v>
      </c>
      <c r="B711" s="261">
        <v>3766</v>
      </c>
      <c r="C711" s="261">
        <v>3.3159999999999998</v>
      </c>
      <c r="D711" s="261">
        <v>0</v>
      </c>
      <c r="E711" s="262">
        <v>2.069</v>
      </c>
      <c r="F711" s="262">
        <v>3.0390000000000001</v>
      </c>
    </row>
    <row r="712" spans="1:6" x14ac:dyDescent="0.25">
      <c r="A712" s="259">
        <v>44333</v>
      </c>
      <c r="B712" s="261">
        <v>3104</v>
      </c>
      <c r="C712" s="261">
        <v>3.3140000000000001</v>
      </c>
      <c r="D712" s="261">
        <v>0</v>
      </c>
      <c r="E712" s="262">
        <v>2.145</v>
      </c>
      <c r="F712" s="262">
        <v>2.92</v>
      </c>
    </row>
    <row r="713" spans="1:6" x14ac:dyDescent="0.25">
      <c r="A713" s="259">
        <v>44334</v>
      </c>
      <c r="B713" s="261">
        <v>2712</v>
      </c>
      <c r="C713" s="261">
        <v>2.9780000000000002</v>
      </c>
      <c r="D713" s="261">
        <v>0</v>
      </c>
      <c r="E713" s="262">
        <v>1.879</v>
      </c>
      <c r="F713" s="262">
        <v>2.4729999999999999</v>
      </c>
    </row>
    <row r="714" spans="1:6" x14ac:dyDescent="0.25">
      <c r="A714" s="259">
        <v>44335</v>
      </c>
      <c r="B714" s="261">
        <v>2944</v>
      </c>
      <c r="C714" s="261">
        <v>3.0680000000000001</v>
      </c>
      <c r="D714" s="261">
        <v>0</v>
      </c>
      <c r="E714" s="262">
        <v>1.8520000000000001</v>
      </c>
      <c r="F714" s="262">
        <v>4.149</v>
      </c>
    </row>
    <row r="715" spans="1:6" x14ac:dyDescent="0.25">
      <c r="A715" s="259">
        <v>44336</v>
      </c>
      <c r="B715" s="261">
        <v>3244</v>
      </c>
      <c r="C715" s="261">
        <v>3.5960000000000001</v>
      </c>
      <c r="D715" s="261">
        <v>0</v>
      </c>
      <c r="E715" s="262">
        <v>2.101</v>
      </c>
      <c r="F715" s="262">
        <v>4.407</v>
      </c>
    </row>
    <row r="716" spans="1:6" x14ac:dyDescent="0.25">
      <c r="A716" s="259">
        <v>44337</v>
      </c>
      <c r="B716" s="261">
        <v>5617</v>
      </c>
      <c r="C716" s="261">
        <v>3.8130000000000002</v>
      </c>
      <c r="D716" s="261">
        <v>0</v>
      </c>
      <c r="E716" s="262">
        <v>3.0550000000000002</v>
      </c>
      <c r="F716" s="262">
        <v>5.3449999999999998</v>
      </c>
    </row>
    <row r="717" spans="1:6" x14ac:dyDescent="0.25">
      <c r="A717" s="259">
        <v>44338</v>
      </c>
      <c r="B717" s="261">
        <v>7652</v>
      </c>
      <c r="C717" s="261">
        <v>4.0019999999999998</v>
      </c>
      <c r="D717" s="261">
        <v>0</v>
      </c>
      <c r="E717" s="262">
        <v>2.665</v>
      </c>
      <c r="F717" s="262">
        <v>6.8579999999999997</v>
      </c>
    </row>
    <row r="718" spans="1:6" x14ac:dyDescent="0.25">
      <c r="A718" s="259">
        <v>44339</v>
      </c>
      <c r="B718" s="261">
        <v>5712</v>
      </c>
      <c r="C718" s="261">
        <v>4.1440000000000001</v>
      </c>
      <c r="D718" s="261">
        <v>0</v>
      </c>
      <c r="E718" s="262">
        <v>1.1220000000000001</v>
      </c>
      <c r="F718" s="262">
        <v>4.915</v>
      </c>
    </row>
    <row r="719" spans="1:6" x14ac:dyDescent="0.25">
      <c r="A719" s="259">
        <v>44340</v>
      </c>
      <c r="B719" s="261">
        <v>3104</v>
      </c>
      <c r="C719" s="261">
        <v>3.5859999999999999</v>
      </c>
      <c r="D719" s="261">
        <v>0</v>
      </c>
      <c r="E719" s="262">
        <v>1.6759999999999999</v>
      </c>
      <c r="F719" s="262">
        <v>3.9449999999999998</v>
      </c>
    </row>
    <row r="720" spans="1:6" x14ac:dyDescent="0.25">
      <c r="A720" s="259">
        <v>44341</v>
      </c>
      <c r="B720" s="261">
        <v>3039</v>
      </c>
      <c r="C720" s="261">
        <v>3.306</v>
      </c>
      <c r="D720" s="261">
        <v>0</v>
      </c>
      <c r="E720" s="262">
        <v>1.7350000000000001</v>
      </c>
      <c r="F720" s="262">
        <v>4.21</v>
      </c>
    </row>
    <row r="721" spans="1:6" x14ac:dyDescent="0.25">
      <c r="A721" s="259">
        <v>44342</v>
      </c>
      <c r="B721" s="261">
        <v>3325</v>
      </c>
      <c r="C721" s="261">
        <v>3.794</v>
      </c>
      <c r="D721" s="261">
        <v>0</v>
      </c>
      <c r="E721" s="262">
        <v>1.9019999999999999</v>
      </c>
      <c r="F721" s="262">
        <v>4.4980000000000002</v>
      </c>
    </row>
    <row r="722" spans="1:6" x14ac:dyDescent="0.25">
      <c r="A722" s="259">
        <v>44343</v>
      </c>
      <c r="B722" s="261">
        <v>3761</v>
      </c>
      <c r="C722" s="261">
        <v>3.9620000000000002</v>
      </c>
      <c r="D722" s="261">
        <v>0</v>
      </c>
      <c r="E722" s="262">
        <v>1.946</v>
      </c>
      <c r="F722" s="262">
        <v>4.399</v>
      </c>
    </row>
    <row r="723" spans="1:6" x14ac:dyDescent="0.25">
      <c r="A723" s="259">
        <v>44344</v>
      </c>
      <c r="B723" s="261">
        <v>6216</v>
      </c>
      <c r="C723" s="261">
        <v>4.8680000000000003</v>
      </c>
      <c r="D723" s="261">
        <v>0</v>
      </c>
      <c r="E723" s="262">
        <v>2.2789999999999999</v>
      </c>
      <c r="F723" s="262">
        <v>5.4470000000000001</v>
      </c>
    </row>
    <row r="724" spans="1:6" x14ac:dyDescent="0.25">
      <c r="A724" s="259">
        <v>44345</v>
      </c>
      <c r="B724" s="261">
        <v>9243</v>
      </c>
      <c r="C724" s="261">
        <v>5.4729999999999999</v>
      </c>
      <c r="D724" s="261">
        <v>0</v>
      </c>
      <c r="E724" s="262">
        <v>2.3969999999999998</v>
      </c>
      <c r="F724" s="262">
        <v>6.1180000000000003</v>
      </c>
    </row>
    <row r="725" spans="1:6" x14ac:dyDescent="0.25">
      <c r="A725" s="259">
        <v>44346</v>
      </c>
      <c r="B725" s="261">
        <v>8197</v>
      </c>
      <c r="C725" s="261">
        <v>5.5279999999999996</v>
      </c>
      <c r="D725" s="261">
        <v>0</v>
      </c>
      <c r="E725" s="262">
        <v>1.407</v>
      </c>
      <c r="F725" s="262">
        <v>4.8369999999999997</v>
      </c>
    </row>
    <row r="726" spans="1:6" x14ac:dyDescent="0.25">
      <c r="A726" s="259">
        <v>44347</v>
      </c>
      <c r="B726" s="261">
        <v>5433</v>
      </c>
      <c r="C726" s="261">
        <v>4.7110000000000003</v>
      </c>
      <c r="D726" s="261">
        <v>0</v>
      </c>
      <c r="E726" s="262">
        <v>1.792</v>
      </c>
      <c r="F726" s="262">
        <v>4.7119999999999997</v>
      </c>
    </row>
    <row r="727" spans="1:6" x14ac:dyDescent="0.25">
      <c r="A727" s="259">
        <v>44348</v>
      </c>
      <c r="B727" s="261">
        <v>3663</v>
      </c>
      <c r="C727" s="261">
        <v>4.4980000000000002</v>
      </c>
      <c r="D727" s="261">
        <v>0</v>
      </c>
      <c r="E727" s="262">
        <v>2.133</v>
      </c>
      <c r="F727" s="262">
        <v>5.9089999999999998</v>
      </c>
    </row>
    <row r="728" spans="1:6" x14ac:dyDescent="0.25">
      <c r="A728" s="259">
        <v>44349</v>
      </c>
      <c r="B728" s="261">
        <v>3741</v>
      </c>
      <c r="C728" s="261">
        <v>4.2750000000000004</v>
      </c>
      <c r="D728" s="261">
        <v>0</v>
      </c>
      <c r="E728" s="262">
        <v>2.0920000000000001</v>
      </c>
      <c r="F728" s="262">
        <v>5.3419999999999996</v>
      </c>
    </row>
    <row r="729" spans="1:6" x14ac:dyDescent="0.25">
      <c r="A729" s="259">
        <v>44350</v>
      </c>
      <c r="B729" s="261">
        <v>3772</v>
      </c>
      <c r="C729" s="261">
        <v>4.2009999999999996</v>
      </c>
      <c r="D729" s="261">
        <v>0</v>
      </c>
      <c r="E729" s="262">
        <v>2.1259999999999999</v>
      </c>
      <c r="F729" s="262">
        <v>2.0249999999999999</v>
      </c>
    </row>
    <row r="730" spans="1:6" x14ac:dyDescent="0.25">
      <c r="A730" s="259">
        <v>44351</v>
      </c>
      <c r="B730" s="261">
        <v>5335</v>
      </c>
      <c r="C730" s="261">
        <v>4.9219999999999997</v>
      </c>
      <c r="D730" s="261">
        <v>0</v>
      </c>
      <c r="E730" s="262">
        <v>2.6059999999999999</v>
      </c>
      <c r="F730" s="262">
        <v>2.089</v>
      </c>
    </row>
    <row r="731" spans="1:6" x14ac:dyDescent="0.25">
      <c r="A731" s="259">
        <v>44352</v>
      </c>
      <c r="B731" s="261">
        <v>7227</v>
      </c>
      <c r="C731" s="261">
        <v>4.649</v>
      </c>
      <c r="D731" s="261">
        <v>0</v>
      </c>
      <c r="E731" s="262">
        <v>2.4159999999999999</v>
      </c>
      <c r="F731" s="262">
        <v>2.2370000000000001</v>
      </c>
    </row>
    <row r="732" spans="1:6" x14ac:dyDescent="0.25">
      <c r="A732" s="259">
        <v>44353</v>
      </c>
      <c r="B732" s="261">
        <v>4957</v>
      </c>
      <c r="C732" s="261">
        <v>4.8170000000000002</v>
      </c>
      <c r="D732" s="261">
        <v>0</v>
      </c>
      <c r="E732" s="262">
        <v>1.252</v>
      </c>
      <c r="F732" s="262">
        <v>1.34</v>
      </c>
    </row>
    <row r="733" spans="1:6" x14ac:dyDescent="0.25">
      <c r="A733" s="259">
        <v>44354</v>
      </c>
      <c r="B733" s="261">
        <v>3014</v>
      </c>
      <c r="C733" s="261">
        <v>4.1639999999999997</v>
      </c>
      <c r="D733" s="261">
        <v>0</v>
      </c>
      <c r="E733" s="262">
        <v>1.843</v>
      </c>
      <c r="F733" s="262">
        <v>1.891</v>
      </c>
    </row>
    <row r="734" spans="1:6" x14ac:dyDescent="0.25">
      <c r="A734" s="259">
        <v>44355</v>
      </c>
      <c r="B734" s="261">
        <v>3117</v>
      </c>
      <c r="C734" s="261">
        <v>4.1260000000000003</v>
      </c>
      <c r="D734" s="261">
        <v>0</v>
      </c>
      <c r="E734" s="262">
        <v>1.871</v>
      </c>
      <c r="F734" s="262">
        <v>1.784</v>
      </c>
    </row>
    <row r="735" spans="1:6" x14ac:dyDescent="0.25">
      <c r="A735" s="260">
        <v>44356</v>
      </c>
      <c r="B735" s="261">
        <v>3228</v>
      </c>
      <c r="C735" s="261">
        <v>3.94</v>
      </c>
      <c r="D735" s="261">
        <v>0</v>
      </c>
      <c r="E735" s="262">
        <v>1.97</v>
      </c>
      <c r="F735" s="262">
        <v>1.603</v>
      </c>
    </row>
    <row r="736" spans="1:6" x14ac:dyDescent="0.25">
      <c r="A736" s="259">
        <v>44357</v>
      </c>
      <c r="B736" s="261">
        <v>3466</v>
      </c>
      <c r="C736" s="261">
        <v>4.4359999999999999</v>
      </c>
      <c r="D736" s="261">
        <v>0</v>
      </c>
      <c r="E736" s="261">
        <v>1.3779999999999999</v>
      </c>
      <c r="F736" s="261">
        <v>1.587</v>
      </c>
    </row>
    <row r="737" spans="1:6" x14ac:dyDescent="0.25">
      <c r="A737" s="259">
        <v>44358</v>
      </c>
      <c r="B737" s="261">
        <v>5377</v>
      </c>
      <c r="C737" s="261">
        <v>4.5739999999999998</v>
      </c>
      <c r="D737" s="261">
        <v>0</v>
      </c>
      <c r="E737" s="261">
        <v>1.5309999999999999</v>
      </c>
      <c r="F737" s="261">
        <v>2.08</v>
      </c>
    </row>
    <row r="738" spans="1:6" x14ac:dyDescent="0.25">
      <c r="A738" s="259">
        <v>44359</v>
      </c>
      <c r="B738" s="261">
        <v>7413</v>
      </c>
      <c r="C738" s="261">
        <v>4.7770000000000001</v>
      </c>
      <c r="D738" s="261">
        <v>0</v>
      </c>
      <c r="E738" s="261">
        <v>2.528</v>
      </c>
      <c r="F738" s="261">
        <v>2.3769999999999998</v>
      </c>
    </row>
    <row r="739" spans="1:6" x14ac:dyDescent="0.25">
      <c r="A739" s="259">
        <v>44360</v>
      </c>
      <c r="B739" s="261">
        <v>6141</v>
      </c>
      <c r="C739" s="261">
        <v>4.8769999999999998</v>
      </c>
      <c r="D739" s="261">
        <v>0</v>
      </c>
      <c r="E739" s="261">
        <v>2.3159999999999998</v>
      </c>
      <c r="F739" s="261">
        <v>2.0110000000000001</v>
      </c>
    </row>
    <row r="740" spans="1:6" x14ac:dyDescent="0.25">
      <c r="A740" s="259">
        <v>44361</v>
      </c>
      <c r="B740" s="261">
        <v>3284</v>
      </c>
      <c r="C740" s="261">
        <v>4.5309999999999997</v>
      </c>
      <c r="D740" s="261">
        <v>0</v>
      </c>
      <c r="E740" s="261">
        <v>2.4460000000000002</v>
      </c>
      <c r="F740" s="261">
        <v>1.484</v>
      </c>
    </row>
    <row r="741" spans="1:6" x14ac:dyDescent="0.25">
      <c r="A741" s="259">
        <v>44362</v>
      </c>
      <c r="B741" s="261">
        <v>3573</v>
      </c>
      <c r="C741" s="261">
        <v>4.218</v>
      </c>
      <c r="D741" s="261">
        <v>0</v>
      </c>
      <c r="E741" s="261">
        <v>2.1480000000000001</v>
      </c>
      <c r="F741" s="261">
        <v>1.492</v>
      </c>
    </row>
    <row r="742" spans="1:6" x14ac:dyDescent="0.25">
      <c r="A742" s="259">
        <v>44363</v>
      </c>
      <c r="B742" s="261">
        <v>4310</v>
      </c>
      <c r="C742" s="261">
        <v>4.0880000000000001</v>
      </c>
      <c r="D742" s="261">
        <v>0</v>
      </c>
      <c r="E742" s="261">
        <v>2.7429999999999999</v>
      </c>
      <c r="F742" s="261">
        <v>1.859</v>
      </c>
    </row>
    <row r="743" spans="1:6" x14ac:dyDescent="0.25">
      <c r="A743" s="259">
        <v>44364</v>
      </c>
      <c r="B743" s="261">
        <v>4222</v>
      </c>
      <c r="C743" s="261">
        <v>4.3630000000000004</v>
      </c>
      <c r="D743" s="261">
        <v>0</v>
      </c>
      <c r="E743" s="261">
        <v>2.6240000000000001</v>
      </c>
      <c r="F743" s="261">
        <v>1.58</v>
      </c>
    </row>
    <row r="744" spans="1:6" x14ac:dyDescent="0.25">
      <c r="A744" s="259">
        <v>44365</v>
      </c>
      <c r="B744" s="261">
        <v>7367</v>
      </c>
      <c r="C744" s="261">
        <v>5.3789999999999996</v>
      </c>
      <c r="D744" s="261">
        <v>0</v>
      </c>
      <c r="E744" s="261">
        <v>3.0219999999999998</v>
      </c>
      <c r="F744" s="261">
        <v>1.857</v>
      </c>
    </row>
    <row r="745" spans="1:6" x14ac:dyDescent="0.25">
      <c r="A745" s="259">
        <v>44366</v>
      </c>
      <c r="B745" s="261">
        <v>7672</v>
      </c>
      <c r="C745" s="261">
        <v>4.8819999999999997</v>
      </c>
      <c r="D745" s="261">
        <v>0</v>
      </c>
      <c r="E745" s="261">
        <v>2.2989999999999999</v>
      </c>
      <c r="F745" s="261">
        <v>1.8129999999999999</v>
      </c>
    </row>
    <row r="746" spans="1:6" x14ac:dyDescent="0.25">
      <c r="A746" s="259">
        <v>44367</v>
      </c>
      <c r="B746" s="261">
        <v>4985</v>
      </c>
      <c r="C746" s="261">
        <v>4.7149999999999999</v>
      </c>
      <c r="D746" s="261">
        <v>0</v>
      </c>
      <c r="E746" s="261">
        <v>1.754</v>
      </c>
      <c r="F746" s="261">
        <v>1.4139999999999999</v>
      </c>
    </row>
    <row r="747" spans="1:6" x14ac:dyDescent="0.25">
      <c r="A747" s="259">
        <v>44368</v>
      </c>
      <c r="B747" s="261">
        <v>3690</v>
      </c>
      <c r="C747" s="261">
        <v>5.2809999999999997</v>
      </c>
      <c r="D747" s="261">
        <v>0</v>
      </c>
      <c r="E747" s="261">
        <v>2.351</v>
      </c>
      <c r="F747" s="261">
        <v>1.179</v>
      </c>
    </row>
    <row r="748" spans="1:6" x14ac:dyDescent="0.25">
      <c r="A748" s="259">
        <v>44369</v>
      </c>
      <c r="B748" s="261">
        <v>3898</v>
      </c>
      <c r="C748" s="261">
        <v>4.5460000000000003</v>
      </c>
      <c r="D748" s="261">
        <v>0</v>
      </c>
      <c r="E748" s="261">
        <v>2.2679999999999998</v>
      </c>
      <c r="F748" s="261">
        <v>1.4370000000000001</v>
      </c>
    </row>
    <row r="749" spans="1:6" x14ac:dyDescent="0.25">
      <c r="A749" s="259">
        <v>44370</v>
      </c>
      <c r="B749" s="261">
        <v>3795</v>
      </c>
      <c r="C749" s="261">
        <v>3.9630000000000001</v>
      </c>
      <c r="D749" s="261">
        <v>0</v>
      </c>
      <c r="E749" s="261">
        <v>2.1139999999999999</v>
      </c>
      <c r="F749" s="261">
        <v>1.2210000000000001</v>
      </c>
    </row>
    <row r="750" spans="1:6" x14ac:dyDescent="0.25">
      <c r="A750" s="259">
        <v>44371</v>
      </c>
      <c r="B750" s="261">
        <v>4168</v>
      </c>
      <c r="C750" s="261">
        <v>3.94</v>
      </c>
      <c r="D750" s="261">
        <v>0</v>
      </c>
      <c r="E750" s="261">
        <v>2.2789999999999999</v>
      </c>
      <c r="F750" s="261">
        <v>1.3939999999999999</v>
      </c>
    </row>
    <row r="751" spans="1:6" x14ac:dyDescent="0.25">
      <c r="A751" s="259">
        <v>44372</v>
      </c>
      <c r="B751" s="261">
        <v>5996</v>
      </c>
      <c r="C751" s="261">
        <v>4.8150000000000004</v>
      </c>
      <c r="D751" s="261">
        <v>0</v>
      </c>
      <c r="E751" s="261">
        <v>2.4740000000000002</v>
      </c>
      <c r="F751" s="261">
        <v>1.639</v>
      </c>
    </row>
    <row r="752" spans="1:6" x14ac:dyDescent="0.25">
      <c r="A752" s="259">
        <v>44373</v>
      </c>
      <c r="B752" s="261">
        <v>8913</v>
      </c>
      <c r="C752" s="261">
        <v>5.101</v>
      </c>
      <c r="D752" s="261">
        <v>0</v>
      </c>
      <c r="E752" s="261">
        <v>2.2080000000000002</v>
      </c>
      <c r="F752" s="261">
        <v>2.3740000000000001</v>
      </c>
    </row>
    <row r="753" spans="1:6" x14ac:dyDescent="0.25">
      <c r="A753" s="259">
        <v>44374</v>
      </c>
      <c r="B753" s="261">
        <v>6493</v>
      </c>
      <c r="C753" s="261">
        <v>5.1440000000000001</v>
      </c>
      <c r="D753" s="261">
        <v>0</v>
      </c>
      <c r="E753" s="261">
        <v>1.4019999999999999</v>
      </c>
      <c r="F753" s="261">
        <v>1.7070000000000001</v>
      </c>
    </row>
    <row r="754" spans="1:6" x14ac:dyDescent="0.25">
      <c r="A754" s="259">
        <v>44375</v>
      </c>
      <c r="B754" s="261">
        <v>3643</v>
      </c>
      <c r="C754" s="261">
        <v>4.4329999999999998</v>
      </c>
      <c r="D754" s="261">
        <v>0</v>
      </c>
      <c r="E754" s="261">
        <v>2.0070000000000001</v>
      </c>
      <c r="F754" s="261">
        <v>1.506</v>
      </c>
    </row>
    <row r="755" spans="1:6" x14ac:dyDescent="0.25">
      <c r="A755" s="259">
        <v>44376</v>
      </c>
      <c r="B755" s="261">
        <v>4503</v>
      </c>
      <c r="C755" s="261">
        <v>4.2320000000000002</v>
      </c>
      <c r="D755" s="261">
        <v>0</v>
      </c>
      <c r="E755" s="261">
        <v>2.6509999999999998</v>
      </c>
      <c r="F755" s="261">
        <v>1.0900000000000001</v>
      </c>
    </row>
    <row r="756" spans="1:6" x14ac:dyDescent="0.25">
      <c r="A756" s="259">
        <v>44377</v>
      </c>
      <c r="B756" s="261">
        <v>4019</v>
      </c>
      <c r="C756" s="261">
        <v>3.8820000000000001</v>
      </c>
      <c r="D756" s="261">
        <v>0</v>
      </c>
      <c r="E756" s="261">
        <v>2.1909999999999998</v>
      </c>
      <c r="F756" s="261">
        <v>1.1879999999999999</v>
      </c>
    </row>
    <row r="757" spans="1:6" x14ac:dyDescent="0.25">
      <c r="A757" s="259">
        <v>44378</v>
      </c>
      <c r="B757" s="261">
        <v>4183</v>
      </c>
      <c r="C757" s="261">
        <v>4.5540000000000003</v>
      </c>
      <c r="D757" s="261">
        <v>0</v>
      </c>
      <c r="E757" s="261">
        <v>0.69099999999999995</v>
      </c>
      <c r="F757" s="261">
        <v>0.55900000000000005</v>
      </c>
    </row>
    <row r="758" spans="1:6" x14ac:dyDescent="0.25">
      <c r="A758" s="259">
        <v>44379</v>
      </c>
      <c r="B758" s="261">
        <v>6046</v>
      </c>
      <c r="C758" s="261">
        <v>4.2519999999999998</v>
      </c>
      <c r="D758" s="261">
        <v>0</v>
      </c>
      <c r="E758" s="261">
        <v>3.4409999999999998</v>
      </c>
      <c r="F758" s="261">
        <v>2.0920000000000001</v>
      </c>
    </row>
    <row r="759" spans="1:6" x14ac:dyDescent="0.25">
      <c r="A759" s="259">
        <v>44380</v>
      </c>
      <c r="B759" s="261">
        <v>9881</v>
      </c>
      <c r="C759" s="261">
        <v>5.0019999999999998</v>
      </c>
      <c r="D759" s="261">
        <v>0</v>
      </c>
      <c r="E759" s="261">
        <v>4.9550000000000001</v>
      </c>
      <c r="F759" s="261">
        <v>2.61</v>
      </c>
    </row>
    <row r="760" spans="1:6" x14ac:dyDescent="0.25">
      <c r="A760" s="259">
        <v>44381</v>
      </c>
      <c r="B760" s="261">
        <v>6558</v>
      </c>
      <c r="C760" s="261">
        <v>5.17</v>
      </c>
      <c r="D760" s="261">
        <v>0</v>
      </c>
      <c r="E760" s="261">
        <v>2.8530000000000002</v>
      </c>
      <c r="F760" s="261">
        <v>1.5629999999999999</v>
      </c>
    </row>
    <row r="761" spans="1:6" x14ac:dyDescent="0.25">
      <c r="A761" s="259">
        <v>44382</v>
      </c>
      <c r="B761" s="261">
        <v>3742</v>
      </c>
      <c r="C761" s="261">
        <v>4.4880000000000004</v>
      </c>
      <c r="D761" s="261">
        <v>0</v>
      </c>
      <c r="E761" s="261">
        <v>2.6030000000000002</v>
      </c>
      <c r="F761" s="261">
        <v>1.7350000000000001</v>
      </c>
    </row>
    <row r="762" spans="1:6" x14ac:dyDescent="0.25">
      <c r="A762" s="259">
        <v>44383</v>
      </c>
      <c r="B762" s="261">
        <v>4021</v>
      </c>
      <c r="C762" s="261">
        <v>4.4640000000000004</v>
      </c>
      <c r="D762" s="261">
        <v>0</v>
      </c>
      <c r="E762" s="261">
        <v>2.887</v>
      </c>
      <c r="F762" s="261">
        <v>1.716</v>
      </c>
    </row>
    <row r="763" spans="1:6" x14ac:dyDescent="0.25">
      <c r="A763" s="259">
        <v>44384</v>
      </c>
      <c r="B763" s="261">
        <v>4568</v>
      </c>
      <c r="C763" s="261">
        <v>4.0279999999999996</v>
      </c>
      <c r="D763" s="261">
        <v>0</v>
      </c>
      <c r="E763" s="261">
        <v>2.9750000000000001</v>
      </c>
      <c r="F763" s="261">
        <v>1.829</v>
      </c>
    </row>
    <row r="764" spans="1:6" x14ac:dyDescent="0.25">
      <c r="A764" s="259">
        <v>44385</v>
      </c>
      <c r="B764" s="261">
        <v>4204</v>
      </c>
      <c r="C764" s="261">
        <v>4.3250000000000002</v>
      </c>
      <c r="D764" s="261">
        <v>0</v>
      </c>
      <c r="E764" s="261">
        <v>2.6509999999999998</v>
      </c>
      <c r="F764" s="261">
        <v>1.609</v>
      </c>
    </row>
    <row r="765" spans="1:6" x14ac:dyDescent="0.25">
      <c r="A765" s="259">
        <v>44386</v>
      </c>
      <c r="B765" s="261">
        <v>5667</v>
      </c>
      <c r="C765" s="261">
        <v>3.4649999999999999</v>
      </c>
      <c r="D765" s="261">
        <v>0</v>
      </c>
      <c r="E765" s="261">
        <v>3.335</v>
      </c>
      <c r="F765" s="261">
        <v>2.2090000000000001</v>
      </c>
    </row>
    <row r="766" spans="1:6" x14ac:dyDescent="0.25">
      <c r="A766" s="259">
        <v>44387</v>
      </c>
      <c r="B766" s="261">
        <v>7315</v>
      </c>
      <c r="C766" s="261">
        <v>4.1669999999999998</v>
      </c>
      <c r="D766" s="261">
        <v>0</v>
      </c>
      <c r="E766" s="261">
        <v>3.9990000000000001</v>
      </c>
      <c r="F766" s="261">
        <v>2.3889999999999998</v>
      </c>
    </row>
    <row r="767" spans="1:6" x14ac:dyDescent="0.25">
      <c r="A767" s="259">
        <v>44388</v>
      </c>
      <c r="B767" s="261">
        <v>8312</v>
      </c>
      <c r="C767" s="261">
        <v>4.43</v>
      </c>
      <c r="D767" s="261">
        <v>0</v>
      </c>
      <c r="E767" s="261">
        <v>5.5910000000000002</v>
      </c>
      <c r="F767" s="261">
        <v>2.2229999999999999</v>
      </c>
    </row>
    <row r="768" spans="1:6" x14ac:dyDescent="0.25">
      <c r="A768" s="259">
        <v>44389</v>
      </c>
      <c r="B768" s="261">
        <v>5371</v>
      </c>
      <c r="C768" s="261">
        <v>5.2720000000000002</v>
      </c>
      <c r="D768" s="261">
        <v>0</v>
      </c>
      <c r="E768" s="261">
        <v>1.885</v>
      </c>
      <c r="F768" s="261">
        <v>1.3480000000000001</v>
      </c>
    </row>
    <row r="769" spans="1:6" x14ac:dyDescent="0.25">
      <c r="A769" s="259">
        <v>44390</v>
      </c>
      <c r="B769" s="261">
        <v>3568</v>
      </c>
      <c r="C769" s="261">
        <v>3.593</v>
      </c>
      <c r="D769" s="261">
        <v>0</v>
      </c>
      <c r="E769" s="261">
        <v>2.3530000000000002</v>
      </c>
      <c r="F769" s="261">
        <v>1.5389999999999999</v>
      </c>
    </row>
    <row r="770" spans="1:6" x14ac:dyDescent="0.25">
      <c r="A770" s="259">
        <v>44391</v>
      </c>
      <c r="B770" s="261">
        <v>3536</v>
      </c>
      <c r="C770" s="261">
        <v>3.5870000000000002</v>
      </c>
      <c r="D770" s="261">
        <v>0</v>
      </c>
      <c r="E770" s="261">
        <v>2.3290000000000002</v>
      </c>
      <c r="F770" s="261">
        <v>1.6739999999999999</v>
      </c>
    </row>
    <row r="771" spans="1:6" x14ac:dyDescent="0.25">
      <c r="A771" s="259">
        <v>44392</v>
      </c>
      <c r="B771" s="261">
        <v>3784</v>
      </c>
      <c r="C771" s="261">
        <v>3.2829999999999999</v>
      </c>
      <c r="D771" s="261">
        <v>0</v>
      </c>
      <c r="E771" s="261">
        <v>2.3439999999999999</v>
      </c>
      <c r="F771" s="261">
        <v>1.6459999999999999</v>
      </c>
    </row>
    <row r="772" spans="1:6" x14ac:dyDescent="0.25">
      <c r="A772" s="259">
        <v>44393</v>
      </c>
      <c r="B772" s="261">
        <v>5488</v>
      </c>
      <c r="C772" s="261">
        <v>3.593</v>
      </c>
      <c r="D772" s="261">
        <v>0</v>
      </c>
      <c r="E772" s="261">
        <v>3.327</v>
      </c>
      <c r="F772" s="261">
        <v>1.9730000000000001</v>
      </c>
    </row>
    <row r="773" spans="1:6" x14ac:dyDescent="0.25">
      <c r="A773" s="259">
        <v>44394</v>
      </c>
      <c r="B773" s="261">
        <v>8488</v>
      </c>
      <c r="C773" s="261">
        <v>3.8919999999999999</v>
      </c>
      <c r="D773" s="261">
        <v>0</v>
      </c>
      <c r="E773" s="261">
        <v>4.7320000000000002</v>
      </c>
      <c r="F773" s="261">
        <v>2.5009999999999999</v>
      </c>
    </row>
    <row r="774" spans="1:6" x14ac:dyDescent="0.25">
      <c r="A774" s="259">
        <v>44395</v>
      </c>
      <c r="B774" s="261">
        <v>6212</v>
      </c>
      <c r="C774" s="261">
        <v>4.0810000000000004</v>
      </c>
      <c r="D774" s="261">
        <v>0</v>
      </c>
      <c r="E774" s="261">
        <v>3.3650000000000002</v>
      </c>
      <c r="F774" s="261">
        <v>2.012</v>
      </c>
    </row>
    <row r="775" spans="1:6" x14ac:dyDescent="0.25">
      <c r="A775" s="259">
        <v>44396</v>
      </c>
      <c r="B775" s="261">
        <v>3895</v>
      </c>
      <c r="C775" s="261">
        <v>3.669</v>
      </c>
      <c r="D775" s="261">
        <v>0</v>
      </c>
      <c r="E775" s="261">
        <v>2.72</v>
      </c>
      <c r="F775" s="261">
        <v>1.6910000000000001</v>
      </c>
    </row>
    <row r="776" spans="1:6" x14ac:dyDescent="0.25">
      <c r="A776" s="259">
        <v>44397</v>
      </c>
      <c r="B776" s="261">
        <v>4851</v>
      </c>
      <c r="C776" s="261">
        <v>3.504</v>
      </c>
      <c r="D776" s="261">
        <v>0</v>
      </c>
      <c r="E776" s="261">
        <v>3.3559999999999999</v>
      </c>
      <c r="F776" s="261">
        <v>1.8580000000000001</v>
      </c>
    </row>
    <row r="777" spans="1:6" x14ac:dyDescent="0.25">
      <c r="A777" s="259">
        <v>44398</v>
      </c>
      <c r="B777" s="261">
        <v>4887</v>
      </c>
      <c r="C777" s="261">
        <v>4.141</v>
      </c>
      <c r="D777" s="261">
        <v>0</v>
      </c>
      <c r="E777" s="261">
        <v>2.9239999999999999</v>
      </c>
      <c r="F777" s="261">
        <v>1.7589999999999999</v>
      </c>
    </row>
    <row r="778" spans="1:6" x14ac:dyDescent="0.25">
      <c r="A778" s="259">
        <v>44399</v>
      </c>
      <c r="B778" s="261">
        <v>5038</v>
      </c>
      <c r="C778" s="261">
        <v>4.1360000000000001</v>
      </c>
      <c r="D778" s="261">
        <v>0</v>
      </c>
      <c r="E778" s="261">
        <v>5.29</v>
      </c>
      <c r="F778" s="261">
        <v>1.867</v>
      </c>
    </row>
    <row r="779" spans="1:6" x14ac:dyDescent="0.25">
      <c r="A779" s="259">
        <v>44400</v>
      </c>
      <c r="B779" s="261">
        <v>6189</v>
      </c>
      <c r="C779" s="261">
        <v>4.4489999999999998</v>
      </c>
      <c r="D779" s="261">
        <v>0</v>
      </c>
      <c r="E779" s="261">
        <v>9.609</v>
      </c>
      <c r="F779" s="261">
        <v>1.889</v>
      </c>
    </row>
    <row r="780" spans="1:6" x14ac:dyDescent="0.25">
      <c r="A780" s="259">
        <v>44401</v>
      </c>
      <c r="B780" s="261">
        <v>8516</v>
      </c>
      <c r="C780" s="261">
        <v>4.6070000000000002</v>
      </c>
      <c r="D780" s="261">
        <v>0</v>
      </c>
      <c r="E780" s="261">
        <v>8.7460000000000004</v>
      </c>
      <c r="F780" s="261">
        <v>1.946</v>
      </c>
    </row>
    <row r="781" spans="1:6" x14ac:dyDescent="0.25">
      <c r="A781" s="259">
        <v>44402</v>
      </c>
      <c r="B781" s="261">
        <v>7490</v>
      </c>
      <c r="C781" s="261">
        <v>4.9550000000000001</v>
      </c>
      <c r="D781" s="261">
        <v>0</v>
      </c>
      <c r="E781" s="261">
        <v>7.3019999999999996</v>
      </c>
      <c r="F781" s="261">
        <v>1.4390000000000001</v>
      </c>
    </row>
    <row r="782" spans="1:6" x14ac:dyDescent="0.25">
      <c r="A782" s="259">
        <v>44403</v>
      </c>
      <c r="B782" s="261">
        <v>3707</v>
      </c>
      <c r="C782" s="261">
        <v>3.8730000000000002</v>
      </c>
      <c r="D782" s="261">
        <v>0</v>
      </c>
      <c r="E782" s="261">
        <v>8.9860000000000007</v>
      </c>
      <c r="F782" s="261">
        <v>1.79</v>
      </c>
    </row>
    <row r="783" spans="1:6" x14ac:dyDescent="0.25">
      <c r="A783" s="259">
        <v>44404</v>
      </c>
      <c r="B783" s="261">
        <v>3879</v>
      </c>
      <c r="C783" s="261">
        <v>4.1319999999999997</v>
      </c>
      <c r="D783" s="261">
        <v>0</v>
      </c>
      <c r="E783" s="261">
        <v>8.0220000000000002</v>
      </c>
      <c r="F783" s="261">
        <v>1.5640000000000001</v>
      </c>
    </row>
    <row r="784" spans="1:6" x14ac:dyDescent="0.25">
      <c r="A784" s="259">
        <v>44405</v>
      </c>
      <c r="B784" s="261">
        <v>4590</v>
      </c>
      <c r="C784" s="261">
        <v>3.99</v>
      </c>
      <c r="D784" s="261">
        <v>0</v>
      </c>
      <c r="E784" s="261">
        <v>9.9600000000000009</v>
      </c>
      <c r="F784" s="261">
        <v>1.9450000000000001</v>
      </c>
    </row>
    <row r="785" spans="1:6" x14ac:dyDescent="0.25">
      <c r="A785" s="259">
        <v>44406</v>
      </c>
      <c r="B785" s="261">
        <v>4387</v>
      </c>
      <c r="C785" s="261">
        <v>3.4169999999999998</v>
      </c>
      <c r="D785" s="261">
        <v>0</v>
      </c>
      <c r="E785" s="261">
        <v>9.5679999999999996</v>
      </c>
      <c r="F785" s="261">
        <v>1.9890000000000001</v>
      </c>
    </row>
    <row r="786" spans="1:6" x14ac:dyDescent="0.25">
      <c r="A786" s="259">
        <v>44407</v>
      </c>
      <c r="B786" s="261">
        <v>6203</v>
      </c>
      <c r="C786" s="261">
        <v>3.6549999999999998</v>
      </c>
      <c r="D786" s="261">
        <v>0</v>
      </c>
      <c r="E786" s="261">
        <v>9.3940000000000001</v>
      </c>
      <c r="F786" s="261">
        <v>1.3660000000000001</v>
      </c>
    </row>
    <row r="787" spans="1:6" x14ac:dyDescent="0.25">
      <c r="A787" s="259">
        <v>44408</v>
      </c>
      <c r="B787" s="261">
        <v>8959</v>
      </c>
      <c r="C787" s="261">
        <v>4.3220000000000001</v>
      </c>
      <c r="D787" s="261">
        <v>0</v>
      </c>
      <c r="E787" s="261">
        <v>9.3230000000000004</v>
      </c>
      <c r="F787" s="261">
        <v>1.6080000000000001</v>
      </c>
    </row>
    <row r="788" spans="1:6" x14ac:dyDescent="0.25">
      <c r="A788" s="259">
        <v>44409</v>
      </c>
      <c r="B788" s="261">
        <v>6407</v>
      </c>
      <c r="C788" s="261">
        <v>5.0490000000000004</v>
      </c>
      <c r="D788" s="261">
        <v>0</v>
      </c>
      <c r="E788" s="261">
        <v>5.98</v>
      </c>
      <c r="F788" s="261">
        <v>1.2450000000000001</v>
      </c>
    </row>
    <row r="789" spans="1:6" x14ac:dyDescent="0.25">
      <c r="A789" s="259">
        <v>44410</v>
      </c>
      <c r="B789" s="261">
        <v>3666</v>
      </c>
      <c r="C789" s="261">
        <v>4.4269999999999996</v>
      </c>
      <c r="D789" s="261">
        <v>0</v>
      </c>
      <c r="E789" s="261">
        <v>8.93</v>
      </c>
      <c r="F789" s="261">
        <v>1.573</v>
      </c>
    </row>
    <row r="790" spans="1:6" x14ac:dyDescent="0.25">
      <c r="A790" s="259">
        <v>44411</v>
      </c>
      <c r="B790" s="261">
        <v>3819</v>
      </c>
      <c r="C790" s="261">
        <v>4.4059999999999997</v>
      </c>
      <c r="D790" s="261">
        <v>0</v>
      </c>
      <c r="E790" s="261">
        <v>8.6669999999999998</v>
      </c>
      <c r="F790" s="261">
        <v>1.6890000000000001</v>
      </c>
    </row>
    <row r="791" spans="1:6" x14ac:dyDescent="0.25">
      <c r="A791" s="259">
        <v>44412</v>
      </c>
      <c r="B791" s="261">
        <v>4003</v>
      </c>
      <c r="C791" s="261">
        <v>4.3460000000000001</v>
      </c>
      <c r="D791" s="261">
        <v>0</v>
      </c>
      <c r="E791" s="261">
        <v>8.4870000000000001</v>
      </c>
      <c r="F791" s="261">
        <v>1.7609999999999999</v>
      </c>
    </row>
    <row r="792" spans="1:6" x14ac:dyDescent="0.25">
      <c r="A792" s="259">
        <v>44413</v>
      </c>
      <c r="B792" s="261">
        <v>4501</v>
      </c>
      <c r="C792" s="261">
        <v>4.157</v>
      </c>
      <c r="D792" s="261">
        <v>0</v>
      </c>
      <c r="E792" s="261">
        <v>6.641</v>
      </c>
      <c r="F792" s="261">
        <v>1.772</v>
      </c>
    </row>
    <row r="793" spans="1:6" x14ac:dyDescent="0.25">
      <c r="A793" s="259">
        <v>44414</v>
      </c>
      <c r="B793" s="261">
        <v>6375</v>
      </c>
      <c r="C793" s="261">
        <v>3.8980000000000001</v>
      </c>
      <c r="D793" s="261">
        <v>0</v>
      </c>
      <c r="E793" s="261">
        <v>6.633</v>
      </c>
      <c r="F793" s="261">
        <v>2.1739999999999999</v>
      </c>
    </row>
    <row r="794" spans="1:6" x14ac:dyDescent="0.25">
      <c r="A794" s="259">
        <v>44415</v>
      </c>
      <c r="B794" s="261">
        <v>9452</v>
      </c>
      <c r="C794" s="261">
        <v>4.4089999999999998</v>
      </c>
      <c r="D794" s="261">
        <v>0</v>
      </c>
      <c r="E794" s="261">
        <v>7.1859999999999999</v>
      </c>
      <c r="F794" s="261">
        <v>1.798</v>
      </c>
    </row>
    <row r="795" spans="1:6" x14ac:dyDescent="0.25">
      <c r="A795" s="259">
        <v>44416</v>
      </c>
      <c r="B795" s="261">
        <v>6668</v>
      </c>
      <c r="C795" s="261">
        <v>4.8029999999999999</v>
      </c>
      <c r="D795" s="261">
        <v>0</v>
      </c>
      <c r="E795" s="261">
        <v>4.4400000000000004</v>
      </c>
      <c r="F795" s="261">
        <v>1.306</v>
      </c>
    </row>
    <row r="796" spans="1:6" x14ac:dyDescent="0.25">
      <c r="A796" s="259">
        <v>44417</v>
      </c>
      <c r="B796" s="261">
        <v>4122</v>
      </c>
      <c r="C796" s="261">
        <v>4.3040000000000003</v>
      </c>
      <c r="D796" s="261">
        <v>0</v>
      </c>
      <c r="E796" s="261">
        <v>6.1529999999999996</v>
      </c>
      <c r="F796" s="261">
        <v>1.649</v>
      </c>
    </row>
    <row r="797" spans="1:6" x14ac:dyDescent="0.25">
      <c r="A797" s="259">
        <v>44418</v>
      </c>
      <c r="B797" s="261">
        <v>4007</v>
      </c>
      <c r="C797" s="261">
        <v>4.0140000000000002</v>
      </c>
      <c r="D797" s="261">
        <v>0</v>
      </c>
      <c r="E797" s="261">
        <v>6.8259999999999996</v>
      </c>
      <c r="F797" s="261">
        <v>1.802</v>
      </c>
    </row>
    <row r="798" spans="1:6" x14ac:dyDescent="0.25">
      <c r="A798" s="259">
        <v>44419</v>
      </c>
      <c r="B798" s="261">
        <v>3966</v>
      </c>
      <c r="C798" s="261">
        <v>3.7130000000000001</v>
      </c>
      <c r="D798" s="261">
        <v>0</v>
      </c>
      <c r="E798" s="261">
        <v>7.7240000000000002</v>
      </c>
      <c r="F798" s="261">
        <v>1.6830000000000001</v>
      </c>
    </row>
    <row r="799" spans="1:6" x14ac:dyDescent="0.25">
      <c r="A799" s="259">
        <v>44420</v>
      </c>
      <c r="B799" s="261">
        <v>4402</v>
      </c>
      <c r="C799" s="261">
        <v>3.702</v>
      </c>
      <c r="D799" s="261">
        <v>0</v>
      </c>
      <c r="E799" s="261">
        <v>6.2590000000000003</v>
      </c>
      <c r="F799" s="261">
        <v>1.7470000000000001</v>
      </c>
    </row>
    <row r="800" spans="1:6" x14ac:dyDescent="0.25">
      <c r="A800" s="259">
        <v>44421</v>
      </c>
      <c r="B800" s="261">
        <v>5622</v>
      </c>
      <c r="C800" s="261">
        <v>3.532</v>
      </c>
      <c r="D800" s="261">
        <v>0</v>
      </c>
      <c r="E800" s="261">
        <v>5.8620000000000001</v>
      </c>
      <c r="F800" s="261">
        <v>2.0640000000000001</v>
      </c>
    </row>
    <row r="801" spans="1:6" x14ac:dyDescent="0.25">
      <c r="A801" s="259">
        <v>44422</v>
      </c>
      <c r="B801" s="261">
        <v>7720</v>
      </c>
      <c r="C801" s="261">
        <v>3.6190000000000002</v>
      </c>
      <c r="D801" s="261">
        <v>0</v>
      </c>
      <c r="E801" s="261">
        <v>4.7</v>
      </c>
      <c r="F801" s="261">
        <v>1.984</v>
      </c>
    </row>
    <row r="802" spans="1:6" x14ac:dyDescent="0.25">
      <c r="A802" s="259">
        <v>44423</v>
      </c>
      <c r="B802" s="261">
        <v>6000</v>
      </c>
      <c r="C802" s="261">
        <v>4.1689999999999996</v>
      </c>
      <c r="D802" s="261">
        <v>0</v>
      </c>
      <c r="E802" s="261">
        <v>3.3780000000000001</v>
      </c>
      <c r="F802" s="261">
        <v>1.6759999999999999</v>
      </c>
    </row>
    <row r="803" spans="1:6" x14ac:dyDescent="0.25">
      <c r="A803" s="259">
        <v>44424</v>
      </c>
      <c r="B803" s="261">
        <v>3582</v>
      </c>
      <c r="C803" s="261">
        <v>3.4769999999999999</v>
      </c>
      <c r="D803" s="261">
        <v>0</v>
      </c>
      <c r="E803" s="261">
        <v>5.5620000000000003</v>
      </c>
      <c r="F803" s="261">
        <v>2.089</v>
      </c>
    </row>
    <row r="804" spans="1:6" x14ac:dyDescent="0.25">
      <c r="A804" s="259">
        <v>44425</v>
      </c>
      <c r="B804" s="261">
        <v>3709</v>
      </c>
      <c r="C804" s="261">
        <v>3.2610000000000001</v>
      </c>
      <c r="D804" s="261">
        <v>0</v>
      </c>
      <c r="E804" s="261">
        <v>5.8879999999999999</v>
      </c>
      <c r="F804" s="261">
        <v>2.0089999999999999</v>
      </c>
    </row>
    <row r="805" spans="1:6" x14ac:dyDescent="0.25">
      <c r="A805" s="259">
        <v>44426</v>
      </c>
      <c r="B805" s="261">
        <v>3865</v>
      </c>
      <c r="C805" s="261">
        <v>3.1309999999999998</v>
      </c>
      <c r="D805" s="261">
        <v>0</v>
      </c>
      <c r="E805" s="261">
        <v>5.173</v>
      </c>
      <c r="F805" s="261">
        <v>1.8360000000000001</v>
      </c>
    </row>
    <row r="806" spans="1:6" x14ac:dyDescent="0.25">
      <c r="A806" s="259">
        <v>44427</v>
      </c>
      <c r="B806" s="261">
        <v>4123</v>
      </c>
      <c r="C806" s="261">
        <v>3.0430000000000001</v>
      </c>
      <c r="D806" s="261">
        <v>0</v>
      </c>
      <c r="E806" s="261">
        <v>4.4710000000000001</v>
      </c>
      <c r="F806" s="261">
        <v>1.978</v>
      </c>
    </row>
    <row r="807" spans="1:6" x14ac:dyDescent="0.25">
      <c r="A807" s="259">
        <v>44428</v>
      </c>
      <c r="B807" s="261">
        <v>5666</v>
      </c>
      <c r="C807" s="261">
        <v>3.1920000000000002</v>
      </c>
      <c r="D807" s="261">
        <v>0</v>
      </c>
      <c r="E807" s="261">
        <v>3.6890000000000001</v>
      </c>
      <c r="F807" s="261">
        <v>1.7989999999999999</v>
      </c>
    </row>
    <row r="808" spans="1:6" x14ac:dyDescent="0.25">
      <c r="A808" s="259">
        <v>44429</v>
      </c>
      <c r="B808" s="261">
        <v>8367</v>
      </c>
      <c r="C808" s="261">
        <v>3.73</v>
      </c>
      <c r="D808" s="261">
        <v>0</v>
      </c>
      <c r="E808" s="261">
        <v>2.8639999999999999</v>
      </c>
      <c r="F808" s="261">
        <v>3.4</v>
      </c>
    </row>
    <row r="809" spans="1:6" x14ac:dyDescent="0.25">
      <c r="A809" s="259">
        <v>44430</v>
      </c>
      <c r="B809" s="261">
        <v>6206</v>
      </c>
      <c r="C809" s="261">
        <v>4.0999999999999996</v>
      </c>
      <c r="D809" s="261">
        <v>0</v>
      </c>
      <c r="E809" s="261">
        <v>2.2869999999999999</v>
      </c>
      <c r="F809" s="261">
        <v>1.536</v>
      </c>
    </row>
    <row r="810" spans="1:6" x14ac:dyDescent="0.25">
      <c r="A810" s="259">
        <v>44431</v>
      </c>
      <c r="B810" s="261">
        <v>3852</v>
      </c>
      <c r="C810" s="261">
        <v>0</v>
      </c>
      <c r="D810" s="261">
        <v>0</v>
      </c>
      <c r="E810" s="261">
        <v>5.3040000000000003</v>
      </c>
      <c r="F810" s="261">
        <v>1.909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4D4DE-E0ED-40E8-BE54-4318BD7632E5}">
  <sheetPr codeName="Sheet15">
    <tabColor rgb="FFFF0000"/>
  </sheetPr>
  <dimension ref="A1:AC864"/>
  <sheetViews>
    <sheetView zoomScale="55" zoomScaleNormal="55" workbookViewId="0">
      <pane xSplit="1" ySplit="1" topLeftCell="B2" activePane="bottomRight" state="frozen"/>
      <selection pane="topRight" activeCell="B1" sqref="B1"/>
      <selection pane="bottomLeft" activeCell="A2" sqref="A2"/>
      <selection pane="bottomRight" activeCell="AC807" sqref="AC807"/>
    </sheetView>
  </sheetViews>
  <sheetFormatPr defaultRowHeight="15" x14ac:dyDescent="0.25"/>
  <cols>
    <col min="1" max="1" width="10.42578125" bestFit="1" customWidth="1"/>
    <col min="2" max="2" width="10.140625" bestFit="1" customWidth="1"/>
    <col min="3" max="3" width="15.42578125" bestFit="1" customWidth="1"/>
    <col min="27" max="27" width="10.7109375" bestFit="1" customWidth="1"/>
  </cols>
  <sheetData>
    <row r="1" spans="1:29" x14ac:dyDescent="0.25">
      <c r="A1" t="s">
        <v>0</v>
      </c>
      <c r="B1" t="s">
        <v>307</v>
      </c>
      <c r="C1" t="s">
        <v>275</v>
      </c>
      <c r="AA1" t="s">
        <v>0</v>
      </c>
      <c r="AB1" t="s">
        <v>307</v>
      </c>
      <c r="AC1" s="291" t="s">
        <v>272</v>
      </c>
    </row>
    <row r="2" spans="1:29" x14ac:dyDescent="0.25">
      <c r="A2" s="67">
        <v>43627</v>
      </c>
      <c r="B2" s="280">
        <f>IFERROR(VLOOKUP($A2,'[2]Campaigns cost'!$A$2:$H$896,8,FALSE),0)</f>
        <v>0</v>
      </c>
      <c r="C2" s="280">
        <v>0</v>
      </c>
      <c r="AA2" s="67">
        <v>43627</v>
      </c>
      <c r="AB2" s="280">
        <f>IFERROR(VLOOKUP($A2,'[2]Campaigns cost'!$A$2:$H$896,8,FALSE),0)</f>
        <v>0</v>
      </c>
      <c r="AC2" s="292"/>
    </row>
    <row r="3" spans="1:29" x14ac:dyDescent="0.25">
      <c r="A3" s="67">
        <v>43628</v>
      </c>
      <c r="B3" s="280">
        <f>IFERROR(VLOOKUP($A3,'[2]Campaigns cost'!$A$2:$H$896,8,FALSE),0)</f>
        <v>0</v>
      </c>
      <c r="C3" s="280">
        <v>0</v>
      </c>
      <c r="AA3" s="67">
        <v>43628</v>
      </c>
      <c r="AB3" s="280">
        <f>IFERROR(VLOOKUP($A3,'[2]Campaigns cost'!$A$2:$H$896,8,FALSE),0)</f>
        <v>0</v>
      </c>
      <c r="AC3" s="292"/>
    </row>
    <row r="4" spans="1:29" x14ac:dyDescent="0.25">
      <c r="A4" s="67">
        <v>43629</v>
      </c>
      <c r="B4" s="280">
        <f>IFERROR(VLOOKUP($A4,'[2]Campaigns cost'!$A$2:$H$896,8,FALSE),0)</f>
        <v>0</v>
      </c>
      <c r="C4" s="280">
        <v>0</v>
      </c>
      <c r="AA4" s="67">
        <v>43629</v>
      </c>
      <c r="AB4" s="280">
        <f>IFERROR(VLOOKUP($A4,'[2]Campaigns cost'!$A$2:$H$896,8,FALSE),0)</f>
        <v>0</v>
      </c>
      <c r="AC4" s="292"/>
    </row>
    <row r="5" spans="1:29" x14ac:dyDescent="0.25">
      <c r="A5" s="67">
        <v>43630</v>
      </c>
      <c r="B5" s="280">
        <f>IFERROR(VLOOKUP($A5,'[2]Campaigns cost'!$A$2:$H$896,8,FALSE),0)</f>
        <v>0</v>
      </c>
      <c r="C5" s="280">
        <v>0</v>
      </c>
      <c r="AA5" s="67">
        <v>43630</v>
      </c>
      <c r="AB5" s="280">
        <f>IFERROR(VLOOKUP($A5,'[2]Campaigns cost'!$A$2:$H$896,8,FALSE),0)</f>
        <v>0</v>
      </c>
      <c r="AC5" s="292"/>
    </row>
    <row r="6" spans="1:29" x14ac:dyDescent="0.25">
      <c r="A6" s="67">
        <v>43631</v>
      </c>
      <c r="B6" s="280">
        <f>IFERROR(VLOOKUP($A6,'[2]Campaigns cost'!$A$2:$H$896,8,FALSE),0)</f>
        <v>0</v>
      </c>
      <c r="C6" s="280">
        <v>0</v>
      </c>
      <c r="AA6" s="67">
        <v>43631</v>
      </c>
      <c r="AB6" s="280">
        <f>IFERROR(VLOOKUP($A6,'[2]Campaigns cost'!$A$2:$H$896,8,FALSE),0)</f>
        <v>0</v>
      </c>
      <c r="AC6" s="292"/>
    </row>
    <row r="7" spans="1:29" x14ac:dyDescent="0.25">
      <c r="A7" s="67">
        <v>43632</v>
      </c>
      <c r="B7" s="280">
        <f>IFERROR(VLOOKUP($A7,'[2]Campaigns cost'!$A$2:$H$896,8,FALSE),0)</f>
        <v>0</v>
      </c>
      <c r="C7" s="280">
        <v>0</v>
      </c>
      <c r="AA7" s="67">
        <v>43632</v>
      </c>
      <c r="AB7" s="280">
        <f>IFERROR(VLOOKUP($A7,'[2]Campaigns cost'!$A$2:$H$896,8,FALSE),0)</f>
        <v>0</v>
      </c>
      <c r="AC7" s="292"/>
    </row>
    <row r="8" spans="1:29" x14ac:dyDescent="0.25">
      <c r="A8" s="67">
        <v>43633</v>
      </c>
      <c r="B8" s="280">
        <f>IFERROR(VLOOKUP($A8,'[2]Campaigns cost'!$A$2:$H$896,8,FALSE),0)</f>
        <v>0</v>
      </c>
      <c r="C8" s="280">
        <v>0</v>
      </c>
      <c r="AA8" s="67">
        <v>43633</v>
      </c>
      <c r="AB8" s="280">
        <f>IFERROR(VLOOKUP($A8,'[2]Campaigns cost'!$A$2:$H$896,8,FALSE),0)</f>
        <v>0</v>
      </c>
      <c r="AC8" s="292"/>
    </row>
    <row r="9" spans="1:29" x14ac:dyDescent="0.25">
      <c r="A9" s="67">
        <v>43634</v>
      </c>
      <c r="B9" s="280">
        <f>IFERROR(VLOOKUP($A9,'[2]Campaigns cost'!$A$2:$H$896,8,FALSE),0)</f>
        <v>0</v>
      </c>
      <c r="C9" s="280">
        <v>0</v>
      </c>
      <c r="AA9" s="67">
        <v>43634</v>
      </c>
      <c r="AB9" s="280">
        <f>IFERROR(VLOOKUP($A9,'[2]Campaigns cost'!$A$2:$H$896,8,FALSE),0)</f>
        <v>0</v>
      </c>
      <c r="AC9" s="292"/>
    </row>
    <row r="10" spans="1:29" x14ac:dyDescent="0.25">
      <c r="A10" s="67">
        <v>43635</v>
      </c>
      <c r="B10" s="280">
        <f>IFERROR(VLOOKUP($A10,'[2]Campaigns cost'!$A$2:$H$896,8,FALSE),0)</f>
        <v>0</v>
      </c>
      <c r="C10" s="280">
        <v>0</v>
      </c>
      <c r="AA10" s="67">
        <v>43635</v>
      </c>
      <c r="AB10" s="280">
        <f>IFERROR(VLOOKUP($A10,'[2]Campaigns cost'!$A$2:$H$896,8,FALSE),0)</f>
        <v>0</v>
      </c>
      <c r="AC10" s="292"/>
    </row>
    <row r="11" spans="1:29" x14ac:dyDescent="0.25">
      <c r="A11" s="67">
        <v>43636</v>
      </c>
      <c r="B11" s="280">
        <f>IFERROR(VLOOKUP($A11,'[2]Campaigns cost'!$A$2:$H$896,8,FALSE),0)</f>
        <v>0</v>
      </c>
      <c r="C11" s="280">
        <v>0</v>
      </c>
      <c r="AA11" s="67">
        <v>43636</v>
      </c>
      <c r="AB11" s="280">
        <f>IFERROR(VLOOKUP($A11,'[2]Campaigns cost'!$A$2:$H$896,8,FALSE),0)</f>
        <v>0</v>
      </c>
      <c r="AC11" s="292"/>
    </row>
    <row r="12" spans="1:29" x14ac:dyDescent="0.25">
      <c r="A12" s="67">
        <v>43637</v>
      </c>
      <c r="B12" s="280">
        <f>IFERROR(VLOOKUP($A12,'[2]Campaigns cost'!$A$2:$H$896,8,FALSE),0)</f>
        <v>0</v>
      </c>
      <c r="C12" s="280">
        <v>0</v>
      </c>
      <c r="AA12" s="67">
        <v>43637</v>
      </c>
      <c r="AB12" s="280">
        <f>IFERROR(VLOOKUP($A12,'[2]Campaigns cost'!$A$2:$H$896,8,FALSE),0)</f>
        <v>0</v>
      </c>
      <c r="AC12" s="292"/>
    </row>
    <row r="13" spans="1:29" x14ac:dyDescent="0.25">
      <c r="A13" s="67">
        <v>43638</v>
      </c>
      <c r="B13" s="280">
        <f>IFERROR(VLOOKUP($A13,'[2]Campaigns cost'!$A$2:$H$896,8,FALSE),0)</f>
        <v>0</v>
      </c>
      <c r="C13" s="280">
        <v>0</v>
      </c>
      <c r="AA13" s="67">
        <v>43638</v>
      </c>
      <c r="AB13" s="280">
        <f>IFERROR(VLOOKUP($A13,'[2]Campaigns cost'!$A$2:$H$896,8,FALSE),0)</f>
        <v>0</v>
      </c>
      <c r="AC13" s="292"/>
    </row>
    <row r="14" spans="1:29" x14ac:dyDescent="0.25">
      <c r="A14" s="67">
        <v>43639</v>
      </c>
      <c r="B14" s="280">
        <f>IFERROR(VLOOKUP($A14,'[2]Campaigns cost'!$A$2:$H$896,8,FALSE),0)</f>
        <v>0</v>
      </c>
      <c r="C14" s="280">
        <v>0</v>
      </c>
      <c r="AA14" s="67">
        <v>43639</v>
      </c>
      <c r="AB14" s="280">
        <f>IFERROR(VLOOKUP($A14,'[2]Campaigns cost'!$A$2:$H$896,8,FALSE),0)</f>
        <v>0</v>
      </c>
      <c r="AC14" s="292"/>
    </row>
    <row r="15" spans="1:29" x14ac:dyDescent="0.25">
      <c r="A15" s="67">
        <v>43640</v>
      </c>
      <c r="B15" s="280">
        <f>IFERROR(VLOOKUP($A15,'[2]Campaigns cost'!$A$2:$H$896,8,FALSE),0)</f>
        <v>0</v>
      </c>
      <c r="C15" s="280">
        <v>0</v>
      </c>
      <c r="AA15" s="67">
        <v>43640</v>
      </c>
      <c r="AB15" s="280">
        <f>IFERROR(VLOOKUP($A15,'[2]Campaigns cost'!$A$2:$H$896,8,FALSE),0)</f>
        <v>0</v>
      </c>
      <c r="AC15" s="292"/>
    </row>
    <row r="16" spans="1:29" x14ac:dyDescent="0.25">
      <c r="A16" s="67">
        <v>43641</v>
      </c>
      <c r="B16" s="280">
        <f>IFERROR(VLOOKUP($A16,'[2]Campaigns cost'!$A$2:$H$896,8,FALSE),0)</f>
        <v>0</v>
      </c>
      <c r="C16" s="280">
        <v>0</v>
      </c>
      <c r="AA16" s="67">
        <v>43641</v>
      </c>
      <c r="AB16" s="280">
        <f>IFERROR(VLOOKUP($A16,'[2]Campaigns cost'!$A$2:$H$896,8,FALSE),0)</f>
        <v>0</v>
      </c>
      <c r="AC16" s="292"/>
    </row>
    <row r="17" spans="1:29" x14ac:dyDescent="0.25">
      <c r="A17" s="67">
        <v>43642</v>
      </c>
      <c r="B17" s="280">
        <f>IFERROR(VLOOKUP($A17,'[2]Campaigns cost'!$A$2:$H$896,8,FALSE),0)</f>
        <v>0</v>
      </c>
      <c r="C17" s="280">
        <v>0</v>
      </c>
      <c r="AA17" s="67">
        <v>43642</v>
      </c>
      <c r="AB17" s="280">
        <f>IFERROR(VLOOKUP($A17,'[2]Campaigns cost'!$A$2:$H$896,8,FALSE),0)</f>
        <v>0</v>
      </c>
      <c r="AC17" s="292"/>
    </row>
    <row r="18" spans="1:29" x14ac:dyDescent="0.25">
      <c r="A18" s="67">
        <v>43643</v>
      </c>
      <c r="B18" s="280">
        <f>IFERROR(VLOOKUP($A18,'[2]Campaigns cost'!$A$2:$H$896,8,FALSE),0)</f>
        <v>0</v>
      </c>
      <c r="C18" s="280">
        <v>0</v>
      </c>
      <c r="AA18" s="67">
        <v>43643</v>
      </c>
      <c r="AB18" s="280">
        <f>IFERROR(VLOOKUP($A18,'[2]Campaigns cost'!$A$2:$H$896,8,FALSE),0)</f>
        <v>0</v>
      </c>
      <c r="AC18" s="292"/>
    </row>
    <row r="19" spans="1:29" x14ac:dyDescent="0.25">
      <c r="A19" s="67">
        <v>43644</v>
      </c>
      <c r="B19" s="280">
        <f>IFERROR(VLOOKUP($A19,'[2]Campaigns cost'!$A$2:$H$896,8,FALSE),0)</f>
        <v>0</v>
      </c>
      <c r="C19" s="280">
        <v>0</v>
      </c>
      <c r="AA19" s="67">
        <v>43644</v>
      </c>
      <c r="AB19" s="280">
        <f>IFERROR(VLOOKUP($A19,'[2]Campaigns cost'!$A$2:$H$896,8,FALSE),0)</f>
        <v>0</v>
      </c>
      <c r="AC19" s="292"/>
    </row>
    <row r="20" spans="1:29" x14ac:dyDescent="0.25">
      <c r="A20" s="67">
        <v>43645</v>
      </c>
      <c r="B20" s="280">
        <f>IFERROR(VLOOKUP($A20,'[2]Campaigns cost'!$A$2:$H$896,8,FALSE),0)</f>
        <v>0</v>
      </c>
      <c r="C20" s="280">
        <v>0</v>
      </c>
      <c r="AA20" s="67">
        <v>43645</v>
      </c>
      <c r="AB20" s="280">
        <f>IFERROR(VLOOKUP($A20,'[2]Campaigns cost'!$A$2:$H$896,8,FALSE),0)</f>
        <v>0</v>
      </c>
      <c r="AC20" s="292"/>
    </row>
    <row r="21" spans="1:29" x14ac:dyDescent="0.25">
      <c r="A21" s="67">
        <v>43646</v>
      </c>
      <c r="B21" s="280">
        <f>IFERROR(VLOOKUP($A21,'[2]Campaigns cost'!$A$2:$H$896,8,FALSE),0)</f>
        <v>0</v>
      </c>
      <c r="C21" s="280">
        <v>0</v>
      </c>
      <c r="AA21" s="67">
        <v>43646</v>
      </c>
      <c r="AB21" s="280">
        <f>IFERROR(VLOOKUP($A21,'[2]Campaigns cost'!$A$2:$H$896,8,FALSE),0)</f>
        <v>0</v>
      </c>
      <c r="AC21" s="292"/>
    </row>
    <row r="22" spans="1:29" x14ac:dyDescent="0.25">
      <c r="A22" s="67">
        <v>43647</v>
      </c>
      <c r="B22" s="280">
        <f>IFERROR(VLOOKUP($A22,'[2]Campaigns cost'!$A$2:$H$896,8,FALSE),0)</f>
        <v>5172</v>
      </c>
      <c r="C22" s="280">
        <v>0</v>
      </c>
      <c r="AA22" s="67">
        <v>43647</v>
      </c>
      <c r="AB22" s="280">
        <f>IFERROR(VLOOKUP($A22,'[2]Campaigns cost'!$A$2:$H$896,8,FALSE),0)</f>
        <v>5172</v>
      </c>
      <c r="AC22" s="292"/>
    </row>
    <row r="23" spans="1:29" x14ac:dyDescent="0.25">
      <c r="A23" s="67">
        <v>43648</v>
      </c>
      <c r="B23" s="280">
        <f>IFERROR(VLOOKUP($A23,'[2]Campaigns cost'!$A$2:$H$896,8,FALSE),0)</f>
        <v>6124</v>
      </c>
      <c r="C23" s="280">
        <v>0</v>
      </c>
      <c r="AA23" s="67">
        <v>43648</v>
      </c>
      <c r="AB23" s="280">
        <f>IFERROR(VLOOKUP($A23,'[2]Campaigns cost'!$A$2:$H$896,8,FALSE),0)</f>
        <v>6124</v>
      </c>
      <c r="AC23" s="292"/>
    </row>
    <row r="24" spans="1:29" x14ac:dyDescent="0.25">
      <c r="A24" s="67">
        <v>43649</v>
      </c>
      <c r="B24" s="280">
        <f>IFERROR(VLOOKUP($A24,'[2]Campaigns cost'!$A$2:$H$896,8,FALSE),0)</f>
        <v>7697</v>
      </c>
      <c r="C24" s="280">
        <v>0</v>
      </c>
      <c r="AA24" s="67">
        <v>43649</v>
      </c>
      <c r="AB24" s="280">
        <f>IFERROR(VLOOKUP($A24,'[2]Campaigns cost'!$A$2:$H$896,8,FALSE),0)</f>
        <v>7697</v>
      </c>
      <c r="AC24" s="292"/>
    </row>
    <row r="25" spans="1:29" x14ac:dyDescent="0.25">
      <c r="A25" s="67">
        <v>43650</v>
      </c>
      <c r="B25" s="280">
        <f>IFERROR(VLOOKUP($A25,'[2]Campaigns cost'!$A$2:$H$896,8,FALSE),0)</f>
        <v>10853</v>
      </c>
      <c r="C25" s="280">
        <v>0</v>
      </c>
      <c r="AA25" s="67">
        <v>43650</v>
      </c>
      <c r="AB25" s="280">
        <f>IFERROR(VLOOKUP($A25,'[2]Campaigns cost'!$A$2:$H$896,8,FALSE),0)</f>
        <v>10853</v>
      </c>
      <c r="AC25" s="292"/>
    </row>
    <row r="26" spans="1:29" x14ac:dyDescent="0.25">
      <c r="A26" s="67">
        <v>43651</v>
      </c>
      <c r="B26" s="280">
        <f>IFERROR(VLOOKUP($A26,'[2]Campaigns cost'!$A$2:$H$896,8,FALSE),0)</f>
        <v>15195</v>
      </c>
      <c r="C26" s="280">
        <v>0</v>
      </c>
      <c r="AA26" s="67">
        <v>43651</v>
      </c>
      <c r="AB26" s="280">
        <f>IFERROR(VLOOKUP($A26,'[2]Campaigns cost'!$A$2:$H$896,8,FALSE),0)</f>
        <v>15195</v>
      </c>
      <c r="AC26" s="292"/>
    </row>
    <row r="27" spans="1:29" x14ac:dyDescent="0.25">
      <c r="A27" s="67">
        <v>43652</v>
      </c>
      <c r="B27" s="280">
        <f>IFERROR(VLOOKUP($A27,'[2]Campaigns cost'!$A$2:$H$896,8,FALSE),0)</f>
        <v>22546</v>
      </c>
      <c r="C27" s="280">
        <v>0</v>
      </c>
      <c r="AA27" s="67">
        <v>43652</v>
      </c>
      <c r="AB27" s="280">
        <f>IFERROR(VLOOKUP($A27,'[2]Campaigns cost'!$A$2:$H$896,8,FALSE),0)</f>
        <v>22546</v>
      </c>
      <c r="AC27" s="292"/>
    </row>
    <row r="28" spans="1:29" x14ac:dyDescent="0.25">
      <c r="A28" s="67">
        <v>43653</v>
      </c>
      <c r="B28" s="280">
        <f>IFERROR(VLOOKUP($A28,'[2]Campaigns cost'!$A$2:$H$896,8,FALSE),0)</f>
        <v>23912</v>
      </c>
      <c r="C28" s="280">
        <v>0</v>
      </c>
      <c r="AA28" s="67">
        <v>43653</v>
      </c>
      <c r="AB28" s="280">
        <f>IFERROR(VLOOKUP($A28,'[2]Campaigns cost'!$A$2:$H$896,8,FALSE),0)</f>
        <v>23912</v>
      </c>
      <c r="AC28" s="292"/>
    </row>
    <row r="29" spans="1:29" x14ac:dyDescent="0.25">
      <c r="A29" s="67">
        <v>43654</v>
      </c>
      <c r="B29" s="280">
        <f>IFERROR(VLOOKUP($A29,'[2]Campaigns cost'!$A$2:$H$896,8,FALSE),0)</f>
        <v>15313</v>
      </c>
      <c r="C29" s="280">
        <v>0</v>
      </c>
      <c r="AA29" s="67">
        <v>43654</v>
      </c>
      <c r="AB29" s="280">
        <f>IFERROR(VLOOKUP($A29,'[2]Campaigns cost'!$A$2:$H$896,8,FALSE),0)</f>
        <v>15313</v>
      </c>
      <c r="AC29" s="292"/>
    </row>
    <row r="30" spans="1:29" x14ac:dyDescent="0.25">
      <c r="A30" s="67">
        <v>43655</v>
      </c>
      <c r="B30" s="280">
        <f>IFERROR(VLOOKUP($A30,'[2]Campaigns cost'!$A$2:$H$896,8,FALSE),0)</f>
        <v>15572</v>
      </c>
      <c r="C30" s="280">
        <v>0</v>
      </c>
      <c r="AA30" s="67">
        <v>43655</v>
      </c>
      <c r="AB30" s="280">
        <f>IFERROR(VLOOKUP($A30,'[2]Campaigns cost'!$A$2:$H$896,8,FALSE),0)</f>
        <v>15572</v>
      </c>
      <c r="AC30" s="292"/>
    </row>
    <row r="31" spans="1:29" x14ac:dyDescent="0.25">
      <c r="A31" s="67">
        <v>43656</v>
      </c>
      <c r="B31" s="280">
        <f>IFERROR(VLOOKUP($A31,'[2]Campaigns cost'!$A$2:$H$896,8,FALSE),0)</f>
        <v>16831</v>
      </c>
      <c r="C31" s="280">
        <v>0</v>
      </c>
      <c r="AA31" s="67">
        <v>43656</v>
      </c>
      <c r="AB31" s="280">
        <f>IFERROR(VLOOKUP($A31,'[2]Campaigns cost'!$A$2:$H$896,8,FALSE),0)</f>
        <v>16831</v>
      </c>
      <c r="AC31" s="292"/>
    </row>
    <row r="32" spans="1:29" x14ac:dyDescent="0.25">
      <c r="A32" s="67">
        <v>43657</v>
      </c>
      <c r="B32" s="280">
        <f>IFERROR(VLOOKUP($A32,'[2]Campaigns cost'!$A$2:$H$896,8,FALSE),0)</f>
        <v>17999</v>
      </c>
      <c r="C32" s="280">
        <v>0</v>
      </c>
      <c r="AA32" s="67">
        <v>43657</v>
      </c>
      <c r="AB32" s="280">
        <f>IFERROR(VLOOKUP($A32,'[2]Campaigns cost'!$A$2:$H$896,8,FALSE),0)</f>
        <v>17999</v>
      </c>
      <c r="AC32" s="292"/>
    </row>
    <row r="33" spans="1:29" x14ac:dyDescent="0.25">
      <c r="A33" s="67">
        <v>43658</v>
      </c>
      <c r="B33" s="280">
        <f>IFERROR(VLOOKUP($A33,'[2]Campaigns cost'!$A$2:$H$896,8,FALSE),0)</f>
        <v>22378</v>
      </c>
      <c r="C33" s="280">
        <v>0</v>
      </c>
      <c r="AA33" s="67">
        <v>43658</v>
      </c>
      <c r="AB33" s="280">
        <f>IFERROR(VLOOKUP($A33,'[2]Campaigns cost'!$A$2:$H$896,8,FALSE),0)</f>
        <v>22378</v>
      </c>
      <c r="AC33" s="292"/>
    </row>
    <row r="34" spans="1:29" x14ac:dyDescent="0.25">
      <c r="A34" s="67">
        <v>43659</v>
      </c>
      <c r="B34" s="280">
        <f>IFERROR(VLOOKUP($A34,'[2]Campaigns cost'!$A$2:$H$896,8,FALSE),0)</f>
        <v>30051</v>
      </c>
      <c r="C34" s="280">
        <v>0</v>
      </c>
      <c r="AA34" s="67">
        <v>43659</v>
      </c>
      <c r="AB34" s="280">
        <f>IFERROR(VLOOKUP($A34,'[2]Campaigns cost'!$A$2:$H$896,8,FALSE),0)</f>
        <v>30051</v>
      </c>
      <c r="AC34" s="292"/>
    </row>
    <row r="35" spans="1:29" x14ac:dyDescent="0.25">
      <c r="A35" s="67">
        <v>43660</v>
      </c>
      <c r="B35" s="280">
        <f>IFERROR(VLOOKUP($A35,'[2]Campaigns cost'!$A$2:$H$896,8,FALSE),0)</f>
        <v>27380</v>
      </c>
      <c r="C35" s="280">
        <v>0</v>
      </c>
      <c r="AA35" s="67">
        <v>43660</v>
      </c>
      <c r="AB35" s="280">
        <f>IFERROR(VLOOKUP($A35,'[2]Campaigns cost'!$A$2:$H$896,8,FALSE),0)</f>
        <v>27380</v>
      </c>
      <c r="AC35" s="292"/>
    </row>
    <row r="36" spans="1:29" x14ac:dyDescent="0.25">
      <c r="A36" s="67">
        <v>43661</v>
      </c>
      <c r="B36" s="280">
        <f>IFERROR(VLOOKUP($A36,'[2]Campaigns cost'!$A$2:$H$896,8,FALSE),0)</f>
        <v>9678</v>
      </c>
      <c r="C36" s="280">
        <v>0</v>
      </c>
      <c r="AA36" s="67">
        <v>43661</v>
      </c>
      <c r="AB36" s="280">
        <f>IFERROR(VLOOKUP($A36,'[2]Campaigns cost'!$A$2:$H$896,8,FALSE),0)</f>
        <v>9678</v>
      </c>
      <c r="AC36" s="292"/>
    </row>
    <row r="37" spans="1:29" x14ac:dyDescent="0.25">
      <c r="A37" s="67">
        <v>43662</v>
      </c>
      <c r="B37" s="280">
        <f>IFERROR(VLOOKUP($A37,'[2]Campaigns cost'!$A$2:$H$896,8,FALSE),0)</f>
        <v>14115</v>
      </c>
      <c r="C37" s="280">
        <v>0</v>
      </c>
      <c r="AA37" s="67">
        <v>43662</v>
      </c>
      <c r="AB37" s="280">
        <f>IFERROR(VLOOKUP($A37,'[2]Campaigns cost'!$A$2:$H$896,8,FALSE),0)</f>
        <v>14115</v>
      </c>
      <c r="AC37" s="292"/>
    </row>
    <row r="38" spans="1:29" x14ac:dyDescent="0.25">
      <c r="A38" s="67">
        <v>43663</v>
      </c>
      <c r="B38" s="280">
        <f>IFERROR(VLOOKUP($A38,'[2]Campaigns cost'!$A$2:$H$896,8,FALSE),0)</f>
        <v>16337</v>
      </c>
      <c r="C38" s="280">
        <v>0</v>
      </c>
      <c r="AA38" s="67">
        <v>43663</v>
      </c>
      <c r="AB38" s="280">
        <f>IFERROR(VLOOKUP($A38,'[2]Campaigns cost'!$A$2:$H$896,8,FALSE),0)</f>
        <v>16337</v>
      </c>
      <c r="AC38" s="292"/>
    </row>
    <row r="39" spans="1:29" x14ac:dyDescent="0.25">
      <c r="A39" s="67">
        <v>43664</v>
      </c>
      <c r="B39" s="280">
        <f>IFERROR(VLOOKUP($A39,'[2]Campaigns cost'!$A$2:$H$896,8,FALSE),0)</f>
        <v>18729</v>
      </c>
      <c r="C39" s="280">
        <v>0</v>
      </c>
      <c r="AA39" s="67">
        <v>43664</v>
      </c>
      <c r="AB39" s="280">
        <f>IFERROR(VLOOKUP($A39,'[2]Campaigns cost'!$A$2:$H$896,8,FALSE),0)</f>
        <v>18729</v>
      </c>
      <c r="AC39" s="292"/>
    </row>
    <row r="40" spans="1:29" x14ac:dyDescent="0.25">
      <c r="A40" s="67">
        <v>43665</v>
      </c>
      <c r="B40" s="280">
        <f>IFERROR(VLOOKUP($A40,'[2]Campaigns cost'!$A$2:$H$896,8,FALSE),0)</f>
        <v>26878</v>
      </c>
      <c r="C40" s="280">
        <v>0</v>
      </c>
      <c r="AA40" s="67">
        <v>43665</v>
      </c>
      <c r="AB40" s="280">
        <f>IFERROR(VLOOKUP($A40,'[2]Campaigns cost'!$A$2:$H$896,8,FALSE),0)</f>
        <v>26878</v>
      </c>
      <c r="AC40" s="292"/>
    </row>
    <row r="41" spans="1:29" x14ac:dyDescent="0.25">
      <c r="A41" s="67">
        <v>43666</v>
      </c>
      <c r="B41" s="280">
        <f>IFERROR(VLOOKUP($A41,'[2]Campaigns cost'!$A$2:$H$896,8,FALSE),0)</f>
        <v>39518</v>
      </c>
      <c r="C41" s="280">
        <v>0</v>
      </c>
      <c r="AA41" s="67">
        <v>43666</v>
      </c>
      <c r="AB41" s="280">
        <f>IFERROR(VLOOKUP($A41,'[2]Campaigns cost'!$A$2:$H$896,8,FALSE),0)</f>
        <v>39518</v>
      </c>
      <c r="AC41" s="292"/>
    </row>
    <row r="42" spans="1:29" x14ac:dyDescent="0.25">
      <c r="A42" s="67">
        <v>43667</v>
      </c>
      <c r="B42" s="280">
        <f>IFERROR(VLOOKUP($A42,'[2]Campaigns cost'!$A$2:$H$896,8,FALSE),0)</f>
        <v>40714</v>
      </c>
      <c r="C42" s="280">
        <v>0</v>
      </c>
      <c r="AA42" s="67">
        <v>43667</v>
      </c>
      <c r="AB42" s="280">
        <f>IFERROR(VLOOKUP($A42,'[2]Campaigns cost'!$A$2:$H$896,8,FALSE),0)</f>
        <v>40714</v>
      </c>
      <c r="AC42" s="292"/>
    </row>
    <row r="43" spans="1:29" x14ac:dyDescent="0.25">
      <c r="A43" s="67">
        <v>43668</v>
      </c>
      <c r="B43" s="280">
        <f>IFERROR(VLOOKUP($A43,'[2]Campaigns cost'!$A$2:$H$896,8,FALSE),0)</f>
        <v>21642</v>
      </c>
      <c r="C43" s="280">
        <v>0</v>
      </c>
      <c r="AA43" s="67">
        <v>43668</v>
      </c>
      <c r="AB43" s="280">
        <f>IFERROR(VLOOKUP($A43,'[2]Campaigns cost'!$A$2:$H$896,8,FALSE),0)</f>
        <v>21642</v>
      </c>
      <c r="AC43" s="292"/>
    </row>
    <row r="44" spans="1:29" x14ac:dyDescent="0.25">
      <c r="A44" s="67">
        <v>43669</v>
      </c>
      <c r="B44" s="280">
        <f>IFERROR(VLOOKUP($A44,'[2]Campaigns cost'!$A$2:$H$896,8,FALSE),0)</f>
        <v>24808</v>
      </c>
      <c r="C44" s="280">
        <v>0</v>
      </c>
      <c r="AA44" s="67">
        <v>43669</v>
      </c>
      <c r="AB44" s="280">
        <f>IFERROR(VLOOKUP($A44,'[2]Campaigns cost'!$A$2:$H$896,8,FALSE),0)</f>
        <v>24808</v>
      </c>
      <c r="AC44" s="292"/>
    </row>
    <row r="45" spans="1:29" x14ac:dyDescent="0.25">
      <c r="A45" s="67">
        <v>43670</v>
      </c>
      <c r="B45" s="280">
        <f>IFERROR(VLOOKUP($A45,'[2]Campaigns cost'!$A$2:$H$896,8,FALSE),0)</f>
        <v>28210</v>
      </c>
      <c r="C45" s="280">
        <v>0</v>
      </c>
      <c r="AA45" s="67">
        <v>43670</v>
      </c>
      <c r="AB45" s="280">
        <f>IFERROR(VLOOKUP($A45,'[2]Campaigns cost'!$A$2:$H$896,8,FALSE),0)</f>
        <v>28210</v>
      </c>
      <c r="AC45" s="292"/>
    </row>
    <row r="46" spans="1:29" x14ac:dyDescent="0.25">
      <c r="A46" s="67">
        <v>43671</v>
      </c>
      <c r="B46" s="280">
        <f>IFERROR(VLOOKUP($A46,'[2]Campaigns cost'!$A$2:$H$896,8,FALSE),0)</f>
        <v>38930</v>
      </c>
      <c r="C46" s="280">
        <v>0</v>
      </c>
      <c r="AA46" s="67">
        <v>43671</v>
      </c>
      <c r="AB46" s="280">
        <f>IFERROR(VLOOKUP($A46,'[2]Campaigns cost'!$A$2:$H$896,8,FALSE),0)</f>
        <v>38930</v>
      </c>
      <c r="AC46" s="292"/>
    </row>
    <row r="47" spans="1:29" x14ac:dyDescent="0.25">
      <c r="A47" s="67">
        <v>43672</v>
      </c>
      <c r="B47" s="280">
        <f>IFERROR(VLOOKUP($A47,'[2]Campaigns cost'!$A$2:$H$896,8,FALSE),0)</f>
        <v>38437</v>
      </c>
      <c r="C47" s="280">
        <v>0</v>
      </c>
      <c r="AA47" s="67">
        <v>43672</v>
      </c>
      <c r="AB47" s="280">
        <f>IFERROR(VLOOKUP($A47,'[2]Campaigns cost'!$A$2:$H$896,8,FALSE),0)</f>
        <v>38437</v>
      </c>
      <c r="AC47" s="292"/>
    </row>
    <row r="48" spans="1:29" x14ac:dyDescent="0.25">
      <c r="A48" s="67">
        <v>43673</v>
      </c>
      <c r="B48" s="280">
        <f>IFERROR(VLOOKUP($A48,'[2]Campaigns cost'!$A$2:$H$896,8,FALSE),0)</f>
        <v>56339</v>
      </c>
      <c r="C48" s="280">
        <v>0</v>
      </c>
      <c r="AA48" s="67">
        <v>43673</v>
      </c>
      <c r="AB48" s="280">
        <f>IFERROR(VLOOKUP($A48,'[2]Campaigns cost'!$A$2:$H$896,8,FALSE),0)</f>
        <v>56339</v>
      </c>
      <c r="AC48" s="292"/>
    </row>
    <row r="49" spans="1:29" x14ac:dyDescent="0.25">
      <c r="A49" s="67">
        <v>43674</v>
      </c>
      <c r="B49" s="280">
        <f>IFERROR(VLOOKUP($A49,'[2]Campaigns cost'!$A$2:$H$896,8,FALSE),0)</f>
        <v>50583</v>
      </c>
      <c r="C49" s="280">
        <v>0</v>
      </c>
      <c r="AA49" s="67">
        <v>43674</v>
      </c>
      <c r="AB49" s="280">
        <f>IFERROR(VLOOKUP($A49,'[2]Campaigns cost'!$A$2:$H$896,8,FALSE),0)</f>
        <v>50583</v>
      </c>
      <c r="AC49" s="292"/>
    </row>
    <row r="50" spans="1:29" x14ac:dyDescent="0.25">
      <c r="A50" s="67">
        <v>43675</v>
      </c>
      <c r="B50" s="280">
        <f>IFERROR(VLOOKUP($A50,'[2]Campaigns cost'!$A$2:$H$896,8,FALSE),0)</f>
        <v>30980</v>
      </c>
      <c r="C50" s="280">
        <v>0</v>
      </c>
      <c r="AA50" s="67">
        <v>43675</v>
      </c>
      <c r="AB50" s="280">
        <f>IFERROR(VLOOKUP($A50,'[2]Campaigns cost'!$A$2:$H$896,8,FALSE),0)</f>
        <v>30980</v>
      </c>
      <c r="AC50" s="292"/>
    </row>
    <row r="51" spans="1:29" x14ac:dyDescent="0.25">
      <c r="A51" s="67">
        <v>43676</v>
      </c>
      <c r="B51" s="280">
        <f>IFERROR(VLOOKUP($A51,'[2]Campaigns cost'!$A$2:$H$896,8,FALSE),0)</f>
        <v>32030</v>
      </c>
      <c r="C51" s="280">
        <v>0</v>
      </c>
      <c r="AA51" s="67">
        <v>43676</v>
      </c>
      <c r="AB51" s="280">
        <f>IFERROR(VLOOKUP($A51,'[2]Campaigns cost'!$A$2:$H$896,8,FALSE),0)</f>
        <v>32030</v>
      </c>
      <c r="AC51" s="292"/>
    </row>
    <row r="52" spans="1:29" x14ac:dyDescent="0.25">
      <c r="A52" s="67">
        <v>43677</v>
      </c>
      <c r="B52" s="280">
        <f>IFERROR(VLOOKUP($A52,'[2]Campaigns cost'!$A$2:$H$896,8,FALSE),0)</f>
        <v>33666</v>
      </c>
      <c r="C52" s="280">
        <v>0</v>
      </c>
      <c r="AA52" s="67">
        <v>43677</v>
      </c>
      <c r="AB52" s="280">
        <f>IFERROR(VLOOKUP($A52,'[2]Campaigns cost'!$A$2:$H$896,8,FALSE),0)</f>
        <v>33666</v>
      </c>
      <c r="AC52" s="292"/>
    </row>
    <row r="53" spans="1:29" x14ac:dyDescent="0.25">
      <c r="A53" s="67">
        <v>43678</v>
      </c>
      <c r="B53" s="280">
        <f>IFERROR(VLOOKUP($A53,'[2]Campaigns cost'!$A$2:$H$896,8,FALSE),0)</f>
        <v>36077</v>
      </c>
      <c r="C53" s="280">
        <v>0</v>
      </c>
      <c r="AA53" s="67">
        <v>43678</v>
      </c>
      <c r="AB53" s="280">
        <f>IFERROR(VLOOKUP($A53,'[2]Campaigns cost'!$A$2:$H$896,8,FALSE),0)</f>
        <v>36077</v>
      </c>
      <c r="AC53" s="292"/>
    </row>
    <row r="54" spans="1:29" x14ac:dyDescent="0.25">
      <c r="A54" s="67">
        <v>43679</v>
      </c>
      <c r="B54" s="280">
        <f>IFERROR(VLOOKUP($A54,'[2]Campaigns cost'!$A$2:$H$896,8,FALSE),0)</f>
        <v>43652</v>
      </c>
      <c r="C54" s="280">
        <v>0</v>
      </c>
      <c r="AA54" s="67">
        <v>43679</v>
      </c>
      <c r="AB54" s="280">
        <f>IFERROR(VLOOKUP($A54,'[2]Campaigns cost'!$A$2:$H$896,8,FALSE),0)</f>
        <v>43652</v>
      </c>
      <c r="AC54" s="292"/>
    </row>
    <row r="55" spans="1:29" x14ac:dyDescent="0.25">
      <c r="A55" s="67">
        <v>43680</v>
      </c>
      <c r="B55" s="280">
        <f>IFERROR(VLOOKUP($A55,'[2]Campaigns cost'!$A$2:$H$896,8,FALSE),0)</f>
        <v>60922</v>
      </c>
      <c r="C55" s="280">
        <v>0</v>
      </c>
      <c r="AA55" s="67">
        <v>43680</v>
      </c>
      <c r="AB55" s="280">
        <f>IFERROR(VLOOKUP($A55,'[2]Campaigns cost'!$A$2:$H$896,8,FALSE),0)</f>
        <v>60922</v>
      </c>
      <c r="AC55" s="292"/>
    </row>
    <row r="56" spans="1:29" x14ac:dyDescent="0.25">
      <c r="A56" s="67">
        <v>43681</v>
      </c>
      <c r="B56" s="280">
        <f>IFERROR(VLOOKUP($A56,'[2]Campaigns cost'!$A$2:$H$896,8,FALSE),0)</f>
        <v>57585</v>
      </c>
      <c r="C56" s="280">
        <v>0</v>
      </c>
      <c r="AA56" s="67">
        <v>43681</v>
      </c>
      <c r="AB56" s="280">
        <f>IFERROR(VLOOKUP($A56,'[2]Campaigns cost'!$A$2:$H$896,8,FALSE),0)</f>
        <v>57585</v>
      </c>
      <c r="AC56" s="292"/>
    </row>
    <row r="57" spans="1:29" x14ac:dyDescent="0.25">
      <c r="A57" s="67">
        <v>43682</v>
      </c>
      <c r="B57" s="280">
        <f>IFERROR(VLOOKUP($A57,'[2]Campaigns cost'!$A$2:$H$896,8,FALSE),0)</f>
        <v>34230</v>
      </c>
      <c r="C57" s="280">
        <v>0</v>
      </c>
      <c r="AA57" s="67">
        <v>43682</v>
      </c>
      <c r="AB57" s="280">
        <f>IFERROR(VLOOKUP($A57,'[2]Campaigns cost'!$A$2:$H$896,8,FALSE),0)</f>
        <v>34230</v>
      </c>
      <c r="AC57" s="292"/>
    </row>
    <row r="58" spans="1:29" x14ac:dyDescent="0.25">
      <c r="A58" s="67">
        <v>43683</v>
      </c>
      <c r="B58" s="280">
        <f>IFERROR(VLOOKUP($A58,'[2]Campaigns cost'!$A$2:$H$896,8,FALSE),0)</f>
        <v>39499</v>
      </c>
      <c r="C58" s="280">
        <v>0</v>
      </c>
      <c r="AA58" s="67">
        <v>43683</v>
      </c>
      <c r="AB58" s="280">
        <f>IFERROR(VLOOKUP($A58,'[2]Campaigns cost'!$A$2:$H$896,8,FALSE),0)</f>
        <v>39499</v>
      </c>
      <c r="AC58" s="292"/>
    </row>
    <row r="59" spans="1:29" x14ac:dyDescent="0.25">
      <c r="A59" s="67">
        <v>43684</v>
      </c>
      <c r="B59" s="280">
        <f>IFERROR(VLOOKUP($A59,'[2]Campaigns cost'!$A$2:$H$896,8,FALSE),0)</f>
        <v>44610</v>
      </c>
      <c r="C59" s="280">
        <v>0</v>
      </c>
      <c r="AA59" s="67">
        <v>43684</v>
      </c>
      <c r="AB59" s="280">
        <f>IFERROR(VLOOKUP($A59,'[2]Campaigns cost'!$A$2:$H$896,8,FALSE),0)</f>
        <v>44610</v>
      </c>
      <c r="AC59" s="292"/>
    </row>
    <row r="60" spans="1:29" x14ac:dyDescent="0.25">
      <c r="A60" s="67">
        <v>43685</v>
      </c>
      <c r="B60" s="280">
        <f>IFERROR(VLOOKUP($A60,'[2]Campaigns cost'!$A$2:$H$896,8,FALSE),0)</f>
        <v>52298</v>
      </c>
      <c r="C60" s="280">
        <v>0</v>
      </c>
      <c r="AA60" s="67">
        <v>43685</v>
      </c>
      <c r="AB60" s="280">
        <f>IFERROR(VLOOKUP($A60,'[2]Campaigns cost'!$A$2:$H$896,8,FALSE),0)</f>
        <v>52298</v>
      </c>
      <c r="AC60" s="292"/>
    </row>
    <row r="61" spans="1:29" x14ac:dyDescent="0.25">
      <c r="A61" s="67">
        <v>43686</v>
      </c>
      <c r="B61" s="280">
        <f>IFERROR(VLOOKUP($A61,'[2]Campaigns cost'!$A$2:$H$896,8,FALSE),0)</f>
        <v>72288</v>
      </c>
      <c r="C61" s="280">
        <v>0</v>
      </c>
      <c r="AA61" s="67">
        <v>43686</v>
      </c>
      <c r="AB61" s="280">
        <f>IFERROR(VLOOKUP($A61,'[2]Campaigns cost'!$A$2:$H$896,8,FALSE),0)</f>
        <v>72288</v>
      </c>
      <c r="AC61" s="292"/>
    </row>
    <row r="62" spans="1:29" x14ac:dyDescent="0.25">
      <c r="A62" s="67">
        <v>43687</v>
      </c>
      <c r="B62" s="280">
        <f>IFERROR(VLOOKUP($A62,'[2]Campaigns cost'!$A$2:$H$896,8,FALSE),0)</f>
        <v>96715</v>
      </c>
      <c r="C62" s="280">
        <v>0</v>
      </c>
      <c r="AA62" s="67">
        <v>43687</v>
      </c>
      <c r="AB62" s="280">
        <f>IFERROR(VLOOKUP($A62,'[2]Campaigns cost'!$A$2:$H$896,8,FALSE),0)</f>
        <v>96715</v>
      </c>
      <c r="AC62" s="292"/>
    </row>
    <row r="63" spans="1:29" x14ac:dyDescent="0.25">
      <c r="A63" s="67">
        <v>43688</v>
      </c>
      <c r="B63" s="280">
        <f>IFERROR(VLOOKUP($A63,'[2]Campaigns cost'!$A$2:$H$896,8,FALSE),0)</f>
        <v>100964</v>
      </c>
      <c r="C63" s="280">
        <v>0</v>
      </c>
      <c r="AA63" s="67">
        <v>43688</v>
      </c>
      <c r="AB63" s="280">
        <f>IFERROR(VLOOKUP($A63,'[2]Campaigns cost'!$A$2:$H$896,8,FALSE),0)</f>
        <v>100964</v>
      </c>
      <c r="AC63" s="292"/>
    </row>
    <row r="64" spans="1:29" x14ac:dyDescent="0.25">
      <c r="A64" s="67">
        <v>43689</v>
      </c>
      <c r="B64" s="280">
        <f>IFERROR(VLOOKUP($A64,'[2]Campaigns cost'!$A$2:$H$896,8,FALSE),0)</f>
        <v>59266</v>
      </c>
      <c r="C64" s="280">
        <v>0</v>
      </c>
      <c r="AA64" s="67">
        <v>43689</v>
      </c>
      <c r="AB64" s="280">
        <f>IFERROR(VLOOKUP($A64,'[2]Campaigns cost'!$A$2:$H$896,8,FALSE),0)</f>
        <v>59266</v>
      </c>
      <c r="AC64" s="292"/>
    </row>
    <row r="65" spans="1:29" x14ac:dyDescent="0.25">
      <c r="A65" s="67">
        <v>43690</v>
      </c>
      <c r="B65" s="280">
        <f>IFERROR(VLOOKUP($A65,'[2]Campaigns cost'!$A$2:$H$896,8,FALSE),0)</f>
        <v>49468</v>
      </c>
      <c r="C65" s="280">
        <v>0</v>
      </c>
      <c r="AA65" s="67">
        <v>43690</v>
      </c>
      <c r="AB65" s="280">
        <f>IFERROR(VLOOKUP($A65,'[2]Campaigns cost'!$A$2:$H$896,8,FALSE),0)</f>
        <v>49468</v>
      </c>
      <c r="AC65" s="292"/>
    </row>
    <row r="66" spans="1:29" x14ac:dyDescent="0.25">
      <c r="A66" s="67">
        <v>43691</v>
      </c>
      <c r="B66" s="280">
        <f>IFERROR(VLOOKUP($A66,'[2]Campaigns cost'!$A$2:$H$896,8,FALSE),0)</f>
        <v>48900</v>
      </c>
      <c r="C66" s="280">
        <v>0</v>
      </c>
      <c r="AA66" s="67">
        <v>43691</v>
      </c>
      <c r="AB66" s="280">
        <f>IFERROR(VLOOKUP($A66,'[2]Campaigns cost'!$A$2:$H$896,8,FALSE),0)</f>
        <v>48900</v>
      </c>
      <c r="AC66" s="292"/>
    </row>
    <row r="67" spans="1:29" x14ac:dyDescent="0.25">
      <c r="A67" s="67">
        <v>43692</v>
      </c>
      <c r="B67" s="280">
        <f>IFERROR(VLOOKUP($A67,'[2]Campaigns cost'!$A$2:$H$896,8,FALSE),0)</f>
        <v>52730</v>
      </c>
      <c r="C67" s="280">
        <v>0</v>
      </c>
      <c r="AA67" s="67">
        <v>43692</v>
      </c>
      <c r="AB67" s="280">
        <f>IFERROR(VLOOKUP($A67,'[2]Campaigns cost'!$A$2:$H$896,8,FALSE),0)</f>
        <v>52730</v>
      </c>
      <c r="AC67" s="292"/>
    </row>
    <row r="68" spans="1:29" x14ac:dyDescent="0.25">
      <c r="A68" s="67">
        <v>43693</v>
      </c>
      <c r="B68" s="280">
        <f>IFERROR(VLOOKUP($A68,'[2]Campaigns cost'!$A$2:$H$896,8,FALSE),0)</f>
        <v>67044</v>
      </c>
      <c r="C68" s="280">
        <v>0</v>
      </c>
      <c r="AA68" s="67">
        <v>43693</v>
      </c>
      <c r="AB68" s="280">
        <f>IFERROR(VLOOKUP($A68,'[2]Campaigns cost'!$A$2:$H$896,8,FALSE),0)</f>
        <v>67044</v>
      </c>
      <c r="AC68" s="292"/>
    </row>
    <row r="69" spans="1:29" x14ac:dyDescent="0.25">
      <c r="A69" s="67">
        <v>43694</v>
      </c>
      <c r="B69" s="280">
        <f>IFERROR(VLOOKUP($A69,'[2]Campaigns cost'!$A$2:$H$896,8,FALSE),0)</f>
        <v>81118</v>
      </c>
      <c r="C69" s="280">
        <v>0</v>
      </c>
      <c r="AA69" s="67">
        <v>43694</v>
      </c>
      <c r="AB69" s="280">
        <f>IFERROR(VLOOKUP($A69,'[2]Campaigns cost'!$A$2:$H$896,8,FALSE),0)</f>
        <v>81118</v>
      </c>
      <c r="AC69" s="292"/>
    </row>
    <row r="70" spans="1:29" x14ac:dyDescent="0.25">
      <c r="A70" s="67">
        <v>43695</v>
      </c>
      <c r="B70" s="280">
        <f>IFERROR(VLOOKUP($A70,'[2]Campaigns cost'!$A$2:$H$896,8,FALSE),0)</f>
        <v>74226</v>
      </c>
      <c r="C70" s="280">
        <v>0</v>
      </c>
      <c r="AA70" s="67">
        <v>43695</v>
      </c>
      <c r="AB70" s="280">
        <f>IFERROR(VLOOKUP($A70,'[2]Campaigns cost'!$A$2:$H$896,8,FALSE),0)</f>
        <v>74226</v>
      </c>
      <c r="AC70" s="292"/>
    </row>
    <row r="71" spans="1:29" x14ac:dyDescent="0.25">
      <c r="A71" s="67">
        <v>43696</v>
      </c>
      <c r="B71" s="280">
        <f>IFERROR(VLOOKUP($A71,'[2]Campaigns cost'!$A$2:$H$896,8,FALSE),0)</f>
        <v>44153</v>
      </c>
      <c r="C71" s="280">
        <v>0</v>
      </c>
      <c r="AA71" s="67">
        <v>43696</v>
      </c>
      <c r="AB71" s="280">
        <f>IFERROR(VLOOKUP($A71,'[2]Campaigns cost'!$A$2:$H$896,8,FALSE),0)</f>
        <v>44153</v>
      </c>
      <c r="AC71" s="292"/>
    </row>
    <row r="72" spans="1:29" x14ac:dyDescent="0.25">
      <c r="A72" s="67">
        <v>43697</v>
      </c>
      <c r="B72" s="280">
        <f>IFERROR(VLOOKUP($A72,'[2]Campaigns cost'!$A$2:$H$896,8,FALSE),0)</f>
        <v>44524</v>
      </c>
      <c r="C72" s="280">
        <v>0</v>
      </c>
      <c r="AA72" s="67">
        <v>43697</v>
      </c>
      <c r="AB72" s="280">
        <f>IFERROR(VLOOKUP($A72,'[2]Campaigns cost'!$A$2:$H$896,8,FALSE),0)</f>
        <v>44524</v>
      </c>
      <c r="AC72" s="292"/>
    </row>
    <row r="73" spans="1:29" x14ac:dyDescent="0.25">
      <c r="A73" s="67">
        <v>43698</v>
      </c>
      <c r="B73" s="280">
        <f>IFERROR(VLOOKUP($A73,'[2]Campaigns cost'!$A$2:$H$896,8,FALSE),0)</f>
        <v>46797</v>
      </c>
      <c r="C73" s="280">
        <v>0</v>
      </c>
      <c r="AA73" s="67">
        <v>43698</v>
      </c>
      <c r="AB73" s="280">
        <f>IFERROR(VLOOKUP($A73,'[2]Campaigns cost'!$A$2:$H$896,8,FALSE),0)</f>
        <v>46797</v>
      </c>
      <c r="AC73" s="292"/>
    </row>
    <row r="74" spans="1:29" x14ac:dyDescent="0.25">
      <c r="A74" s="67">
        <v>43699</v>
      </c>
      <c r="B74" s="280">
        <f>IFERROR(VLOOKUP($A74,'[2]Campaigns cost'!$A$2:$H$896,8,FALSE),0)</f>
        <v>49566</v>
      </c>
      <c r="C74" s="280">
        <v>0</v>
      </c>
      <c r="AA74" s="67">
        <v>43699</v>
      </c>
      <c r="AB74" s="280">
        <f>IFERROR(VLOOKUP($A74,'[2]Campaigns cost'!$A$2:$H$896,8,FALSE),0)</f>
        <v>49566</v>
      </c>
      <c r="AC74" s="292"/>
    </row>
    <row r="75" spans="1:29" x14ac:dyDescent="0.25">
      <c r="A75" s="67">
        <v>43700</v>
      </c>
      <c r="B75" s="280">
        <f>IFERROR(VLOOKUP($A75,'[2]Campaigns cost'!$A$2:$H$896,8,FALSE),0)</f>
        <v>58928</v>
      </c>
      <c r="C75" s="280">
        <v>0</v>
      </c>
      <c r="AA75" s="67">
        <v>43700</v>
      </c>
      <c r="AB75" s="280">
        <f>IFERROR(VLOOKUP($A75,'[2]Campaigns cost'!$A$2:$H$896,8,FALSE),0)</f>
        <v>58928</v>
      </c>
      <c r="AC75" s="292"/>
    </row>
    <row r="76" spans="1:29" x14ac:dyDescent="0.25">
      <c r="A76" s="67">
        <v>43701</v>
      </c>
      <c r="B76" s="280">
        <f>IFERROR(VLOOKUP($A76,'[2]Campaigns cost'!$A$2:$H$896,8,FALSE),0)</f>
        <v>75793</v>
      </c>
      <c r="C76" s="280">
        <v>0</v>
      </c>
      <c r="AA76" s="67">
        <v>43701</v>
      </c>
      <c r="AB76" s="280">
        <f>IFERROR(VLOOKUP($A76,'[2]Campaigns cost'!$A$2:$H$896,8,FALSE),0)</f>
        <v>75793</v>
      </c>
      <c r="AC76" s="292"/>
    </row>
    <row r="77" spans="1:29" x14ac:dyDescent="0.25">
      <c r="A77" s="67">
        <v>43702</v>
      </c>
      <c r="B77" s="280">
        <f>IFERROR(VLOOKUP($A77,'[2]Campaigns cost'!$A$2:$H$896,8,FALSE),0)</f>
        <v>75392</v>
      </c>
      <c r="C77" s="280">
        <v>0</v>
      </c>
      <c r="AA77" s="67">
        <v>43702</v>
      </c>
      <c r="AB77" s="280">
        <f>IFERROR(VLOOKUP($A77,'[2]Campaigns cost'!$A$2:$H$896,8,FALSE),0)</f>
        <v>75392</v>
      </c>
      <c r="AC77" s="292"/>
    </row>
    <row r="78" spans="1:29" x14ac:dyDescent="0.25">
      <c r="A78" s="67">
        <v>43703</v>
      </c>
      <c r="B78" s="280">
        <f>IFERROR(VLOOKUP($A78,'[2]Campaigns cost'!$A$2:$H$896,8,FALSE),0)</f>
        <v>47285</v>
      </c>
      <c r="C78" s="280">
        <v>0</v>
      </c>
      <c r="AA78" s="67">
        <v>43703</v>
      </c>
      <c r="AB78" s="280">
        <f>IFERROR(VLOOKUP($A78,'[2]Campaigns cost'!$A$2:$H$896,8,FALSE),0)</f>
        <v>47285</v>
      </c>
      <c r="AC78" s="292"/>
    </row>
    <row r="79" spans="1:29" x14ac:dyDescent="0.25">
      <c r="A79" s="67">
        <v>43704</v>
      </c>
      <c r="B79" s="280">
        <f>IFERROR(VLOOKUP($A79,'[2]Campaigns cost'!$A$2:$H$896,8,FALSE),0)</f>
        <v>34582</v>
      </c>
      <c r="C79" s="280">
        <v>0</v>
      </c>
      <c r="AA79" s="67">
        <v>43704</v>
      </c>
      <c r="AB79" s="280">
        <f>IFERROR(VLOOKUP($A79,'[2]Campaigns cost'!$A$2:$H$896,8,FALSE),0)</f>
        <v>34582</v>
      </c>
      <c r="AC79" s="292"/>
    </row>
    <row r="80" spans="1:29" x14ac:dyDescent="0.25">
      <c r="A80" s="67">
        <v>43705</v>
      </c>
      <c r="B80" s="280">
        <f>IFERROR(VLOOKUP($A80,'[2]Campaigns cost'!$A$2:$H$896,8,FALSE),0)</f>
        <v>36707</v>
      </c>
      <c r="C80" s="280">
        <v>0</v>
      </c>
      <c r="AA80" s="67">
        <v>43705</v>
      </c>
      <c r="AB80" s="280">
        <f>IFERROR(VLOOKUP($A80,'[2]Campaigns cost'!$A$2:$H$896,8,FALSE),0)</f>
        <v>36707</v>
      </c>
      <c r="AC80" s="292"/>
    </row>
    <row r="81" spans="1:29" x14ac:dyDescent="0.25">
      <c r="A81" s="67">
        <v>43706</v>
      </c>
      <c r="B81" s="280">
        <f>IFERROR(VLOOKUP($A81,'[2]Campaigns cost'!$A$2:$H$896,8,FALSE),0)</f>
        <v>43092</v>
      </c>
      <c r="C81" s="280">
        <v>0</v>
      </c>
      <c r="AA81" s="67">
        <v>43706</v>
      </c>
      <c r="AB81" s="280">
        <f>IFERROR(VLOOKUP($A81,'[2]Campaigns cost'!$A$2:$H$896,8,FALSE),0)</f>
        <v>43092</v>
      </c>
      <c r="AC81" s="292"/>
    </row>
    <row r="82" spans="1:29" x14ac:dyDescent="0.25">
      <c r="A82" s="67">
        <v>43707</v>
      </c>
      <c r="B82" s="280">
        <f>IFERROR(VLOOKUP($A82,'[2]Campaigns cost'!$A$2:$H$896,8,FALSE),0)</f>
        <v>60090</v>
      </c>
      <c r="C82" s="280">
        <v>0</v>
      </c>
      <c r="AA82" s="67">
        <v>43707</v>
      </c>
      <c r="AB82" s="280">
        <f>IFERROR(VLOOKUP($A82,'[2]Campaigns cost'!$A$2:$H$896,8,FALSE),0)</f>
        <v>60090</v>
      </c>
      <c r="AC82" s="292"/>
    </row>
    <row r="83" spans="1:29" x14ac:dyDescent="0.25">
      <c r="A83" s="67">
        <v>43708</v>
      </c>
      <c r="B83" s="280">
        <f>IFERROR(VLOOKUP($A83,'[2]Campaigns cost'!$A$2:$H$896,8,FALSE),0)</f>
        <v>84823</v>
      </c>
      <c r="C83" s="280">
        <v>0</v>
      </c>
      <c r="AA83" s="67">
        <v>43708</v>
      </c>
      <c r="AB83" s="280">
        <f>IFERROR(VLOOKUP($A83,'[2]Campaigns cost'!$A$2:$H$896,8,FALSE),0)</f>
        <v>84823</v>
      </c>
      <c r="AC83" s="292"/>
    </row>
    <row r="84" spans="1:29" x14ac:dyDescent="0.25">
      <c r="A84" s="67">
        <v>43709</v>
      </c>
      <c r="B84" s="280">
        <f>IFERROR(VLOOKUP($A84,'[2]Campaigns cost'!$A$2:$H$896,8,FALSE),0)</f>
        <v>78011</v>
      </c>
      <c r="C84" s="280">
        <v>0</v>
      </c>
      <c r="AA84" s="67">
        <v>43709</v>
      </c>
      <c r="AB84" s="280">
        <f>IFERROR(VLOOKUP($A84,'[2]Campaigns cost'!$A$2:$H$896,8,FALSE),0)</f>
        <v>78011</v>
      </c>
      <c r="AC84" s="292"/>
    </row>
    <row r="85" spans="1:29" x14ac:dyDescent="0.25">
      <c r="A85" s="67">
        <v>43710</v>
      </c>
      <c r="B85" s="280">
        <f>IFERROR(VLOOKUP($A85,'[2]Campaigns cost'!$A$2:$H$896,8,FALSE),0)</f>
        <v>46861</v>
      </c>
      <c r="C85" s="280">
        <v>0</v>
      </c>
      <c r="AA85" s="67">
        <v>43710</v>
      </c>
      <c r="AB85" s="280">
        <f>IFERROR(VLOOKUP($A85,'[2]Campaigns cost'!$A$2:$H$896,8,FALSE),0)</f>
        <v>46861</v>
      </c>
      <c r="AC85" s="292"/>
    </row>
    <row r="86" spans="1:29" x14ac:dyDescent="0.25">
      <c r="A86" s="67">
        <v>43711</v>
      </c>
      <c r="B86" s="280">
        <f>IFERROR(VLOOKUP($A86,'[2]Campaigns cost'!$A$2:$H$896,8,FALSE),0)</f>
        <v>48579</v>
      </c>
      <c r="C86" s="280">
        <v>0</v>
      </c>
      <c r="AA86" s="67">
        <v>43711</v>
      </c>
      <c r="AB86" s="280">
        <f>IFERROR(VLOOKUP($A86,'[2]Campaigns cost'!$A$2:$H$896,8,FALSE),0)</f>
        <v>48579</v>
      </c>
      <c r="AC86" s="292"/>
    </row>
    <row r="87" spans="1:29" x14ac:dyDescent="0.25">
      <c r="A87" s="67">
        <v>43712</v>
      </c>
      <c r="B87" s="280">
        <f>IFERROR(VLOOKUP($A87,'[2]Campaigns cost'!$A$2:$H$896,8,FALSE),0)</f>
        <v>50555</v>
      </c>
      <c r="C87" s="280">
        <v>0</v>
      </c>
      <c r="AA87" s="67">
        <v>43712</v>
      </c>
      <c r="AB87" s="280">
        <f>IFERROR(VLOOKUP($A87,'[2]Campaigns cost'!$A$2:$H$896,8,FALSE),0)</f>
        <v>50555</v>
      </c>
      <c r="AC87" s="292"/>
    </row>
    <row r="88" spans="1:29" x14ac:dyDescent="0.25">
      <c r="A88" s="67">
        <v>43713</v>
      </c>
      <c r="B88" s="280">
        <f>IFERROR(VLOOKUP($A88,'[2]Campaigns cost'!$A$2:$H$896,8,FALSE),0)</f>
        <v>52033</v>
      </c>
      <c r="C88" s="280">
        <v>0</v>
      </c>
      <c r="AA88" s="67">
        <v>43713</v>
      </c>
      <c r="AB88" s="280">
        <f>IFERROR(VLOOKUP($A88,'[2]Campaigns cost'!$A$2:$H$896,8,FALSE),0)</f>
        <v>52033</v>
      </c>
      <c r="AC88" s="292"/>
    </row>
    <row r="89" spans="1:29" x14ac:dyDescent="0.25">
      <c r="A89" s="67">
        <v>43714</v>
      </c>
      <c r="B89" s="280">
        <f>IFERROR(VLOOKUP($A89,'[2]Campaigns cost'!$A$2:$H$896,8,FALSE),0)</f>
        <v>63120</v>
      </c>
      <c r="C89" s="280">
        <v>0</v>
      </c>
      <c r="AA89" s="67">
        <v>43714</v>
      </c>
      <c r="AB89" s="280">
        <f>IFERROR(VLOOKUP($A89,'[2]Campaigns cost'!$A$2:$H$896,8,FALSE),0)</f>
        <v>63120</v>
      </c>
      <c r="AC89" s="292"/>
    </row>
    <row r="90" spans="1:29" x14ac:dyDescent="0.25">
      <c r="A90" s="67">
        <v>43715</v>
      </c>
      <c r="B90" s="280">
        <f>IFERROR(VLOOKUP($A90,'[2]Campaigns cost'!$A$2:$H$896,8,FALSE),0)</f>
        <v>84554</v>
      </c>
      <c r="C90" s="280">
        <v>0</v>
      </c>
      <c r="AA90" s="67">
        <v>43715</v>
      </c>
      <c r="AB90" s="280">
        <f>IFERROR(VLOOKUP($A90,'[2]Campaigns cost'!$A$2:$H$896,8,FALSE),0)</f>
        <v>84554</v>
      </c>
      <c r="AC90" s="292"/>
    </row>
    <row r="91" spans="1:29" x14ac:dyDescent="0.25">
      <c r="A91" s="67">
        <v>43716</v>
      </c>
      <c r="B91" s="280">
        <f>IFERROR(VLOOKUP($A91,'[2]Campaigns cost'!$A$2:$H$896,8,FALSE),0)</f>
        <v>72997</v>
      </c>
      <c r="C91" s="280">
        <v>0</v>
      </c>
      <c r="AA91" s="67">
        <v>43716</v>
      </c>
      <c r="AB91" s="280">
        <f>IFERROR(VLOOKUP($A91,'[2]Campaigns cost'!$A$2:$H$896,8,FALSE),0)</f>
        <v>72997</v>
      </c>
      <c r="AC91" s="292"/>
    </row>
    <row r="92" spans="1:29" x14ac:dyDescent="0.25">
      <c r="A92" s="67">
        <v>43717</v>
      </c>
      <c r="B92" s="280">
        <f>IFERROR(VLOOKUP($A92,'[2]Campaigns cost'!$A$2:$H$896,8,FALSE),0)</f>
        <v>42240</v>
      </c>
      <c r="C92" s="280">
        <v>0</v>
      </c>
      <c r="AA92" s="67">
        <v>43717</v>
      </c>
      <c r="AB92" s="280">
        <f>IFERROR(VLOOKUP($A92,'[2]Campaigns cost'!$A$2:$H$896,8,FALSE),0)</f>
        <v>42240</v>
      </c>
      <c r="AC92" s="292"/>
    </row>
    <row r="93" spans="1:29" x14ac:dyDescent="0.25">
      <c r="A93" s="67">
        <v>43718</v>
      </c>
      <c r="B93" s="280">
        <f>IFERROR(VLOOKUP($A93,'[2]Campaigns cost'!$A$2:$H$896,8,FALSE),0)</f>
        <v>43979</v>
      </c>
      <c r="C93" s="280">
        <v>0</v>
      </c>
      <c r="AA93" s="67">
        <v>43718</v>
      </c>
      <c r="AB93" s="280">
        <f>IFERROR(VLOOKUP($A93,'[2]Campaigns cost'!$A$2:$H$896,8,FALSE),0)</f>
        <v>43979</v>
      </c>
      <c r="AC93" s="292"/>
    </row>
    <row r="94" spans="1:29" x14ac:dyDescent="0.25">
      <c r="A94" s="67">
        <v>43719</v>
      </c>
      <c r="B94" s="280">
        <f>IFERROR(VLOOKUP($A94,'[2]Campaigns cost'!$A$2:$H$896,8,FALSE),0)</f>
        <v>45558</v>
      </c>
      <c r="C94" s="280">
        <v>0</v>
      </c>
      <c r="AA94" s="67">
        <v>43719</v>
      </c>
      <c r="AB94" s="280">
        <f>IFERROR(VLOOKUP($A94,'[2]Campaigns cost'!$A$2:$H$896,8,FALSE),0)</f>
        <v>45558</v>
      </c>
      <c r="AC94" s="292"/>
    </row>
    <row r="95" spans="1:29" x14ac:dyDescent="0.25">
      <c r="A95" s="67">
        <v>43720</v>
      </c>
      <c r="B95" s="280">
        <f>IFERROR(VLOOKUP($A95,'[2]Campaigns cost'!$A$2:$H$896,8,FALSE),0)</f>
        <v>47652</v>
      </c>
      <c r="C95" s="280">
        <v>0</v>
      </c>
      <c r="AA95" s="67">
        <v>43720</v>
      </c>
      <c r="AB95" s="280">
        <f>IFERROR(VLOOKUP($A95,'[2]Campaigns cost'!$A$2:$H$896,8,FALSE),0)</f>
        <v>47652</v>
      </c>
      <c r="AC95" s="292"/>
    </row>
    <row r="96" spans="1:29" x14ac:dyDescent="0.25">
      <c r="A96" s="67">
        <v>43721</v>
      </c>
      <c r="B96" s="280">
        <f>IFERROR(VLOOKUP($A96,'[2]Campaigns cost'!$A$2:$H$896,8,FALSE),0)</f>
        <v>60017</v>
      </c>
      <c r="C96" s="280">
        <v>0</v>
      </c>
      <c r="AA96" s="67">
        <v>43721</v>
      </c>
      <c r="AB96" s="280">
        <f>IFERROR(VLOOKUP($A96,'[2]Campaigns cost'!$A$2:$H$896,8,FALSE),0)</f>
        <v>60017</v>
      </c>
      <c r="AC96" s="292"/>
    </row>
    <row r="97" spans="1:29" x14ac:dyDescent="0.25">
      <c r="A97" s="67">
        <v>43722</v>
      </c>
      <c r="B97" s="280">
        <f>IFERROR(VLOOKUP($A97,'[2]Campaigns cost'!$A$2:$H$896,8,FALSE),0)</f>
        <v>81347</v>
      </c>
      <c r="C97" s="280">
        <v>0</v>
      </c>
      <c r="AA97" s="67">
        <v>43722</v>
      </c>
      <c r="AB97" s="280">
        <f>IFERROR(VLOOKUP($A97,'[2]Campaigns cost'!$A$2:$H$896,8,FALSE),0)</f>
        <v>81347</v>
      </c>
      <c r="AC97" s="292"/>
    </row>
    <row r="98" spans="1:29" x14ac:dyDescent="0.25">
      <c r="A98" s="67">
        <v>43723</v>
      </c>
      <c r="B98" s="280">
        <f>IFERROR(VLOOKUP($A98,'[2]Campaigns cost'!$A$2:$H$896,8,FALSE),0)</f>
        <v>69990</v>
      </c>
      <c r="C98" s="280">
        <v>0</v>
      </c>
      <c r="AA98" s="67">
        <v>43723</v>
      </c>
      <c r="AB98" s="280">
        <f>IFERROR(VLOOKUP($A98,'[2]Campaigns cost'!$A$2:$H$896,8,FALSE),0)</f>
        <v>69990</v>
      </c>
      <c r="AC98" s="292"/>
    </row>
    <row r="99" spans="1:29" x14ac:dyDescent="0.25">
      <c r="A99" s="67">
        <v>43724</v>
      </c>
      <c r="B99" s="280">
        <f>IFERROR(VLOOKUP($A99,'[2]Campaigns cost'!$A$2:$H$896,8,FALSE),0)</f>
        <v>39202</v>
      </c>
      <c r="C99" s="280">
        <v>0</v>
      </c>
      <c r="AA99" s="67">
        <v>43724</v>
      </c>
      <c r="AB99" s="280">
        <f>IFERROR(VLOOKUP($A99,'[2]Campaigns cost'!$A$2:$H$896,8,FALSE),0)</f>
        <v>39202</v>
      </c>
      <c r="AC99" s="292"/>
    </row>
    <row r="100" spans="1:29" x14ac:dyDescent="0.25">
      <c r="A100" s="67">
        <v>43725</v>
      </c>
      <c r="B100" s="280">
        <f>IFERROR(VLOOKUP($A100,'[2]Campaigns cost'!$A$2:$H$896,8,FALSE),0)</f>
        <v>39086</v>
      </c>
      <c r="C100" s="280">
        <v>0</v>
      </c>
      <c r="AA100" s="67">
        <v>43725</v>
      </c>
      <c r="AB100" s="280">
        <f>IFERROR(VLOOKUP($A100,'[2]Campaigns cost'!$A$2:$H$896,8,FALSE),0)</f>
        <v>39086</v>
      </c>
      <c r="AC100" s="292"/>
    </row>
    <row r="101" spans="1:29" x14ac:dyDescent="0.25">
      <c r="A101" s="67">
        <v>43726</v>
      </c>
      <c r="B101" s="280">
        <f>IFERROR(VLOOKUP($A101,'[2]Campaigns cost'!$A$2:$H$896,8,FALSE),0)</f>
        <v>38965</v>
      </c>
      <c r="C101" s="280">
        <v>0</v>
      </c>
      <c r="AA101" s="67">
        <v>43726</v>
      </c>
      <c r="AB101" s="280">
        <f>IFERROR(VLOOKUP($A101,'[2]Campaigns cost'!$A$2:$H$896,8,FALSE),0)</f>
        <v>38965</v>
      </c>
      <c r="AC101" s="292"/>
    </row>
    <row r="102" spans="1:29" x14ac:dyDescent="0.25">
      <c r="A102" s="67">
        <v>43727</v>
      </c>
      <c r="B102" s="280">
        <f>IFERROR(VLOOKUP($A102,'[2]Campaigns cost'!$A$2:$H$896,8,FALSE),0)</f>
        <v>39341</v>
      </c>
      <c r="C102" s="280">
        <v>0</v>
      </c>
      <c r="AA102" s="67">
        <v>43727</v>
      </c>
      <c r="AB102" s="280">
        <f>IFERROR(VLOOKUP($A102,'[2]Campaigns cost'!$A$2:$H$896,8,FALSE),0)</f>
        <v>39341</v>
      </c>
      <c r="AC102" s="292"/>
    </row>
    <row r="103" spans="1:29" x14ac:dyDescent="0.25">
      <c r="A103" s="67">
        <v>43728</v>
      </c>
      <c r="B103" s="280">
        <f>IFERROR(VLOOKUP($A103,'[2]Campaigns cost'!$A$2:$H$896,8,FALSE),0)</f>
        <v>46528</v>
      </c>
      <c r="C103" s="280">
        <v>0</v>
      </c>
      <c r="AA103" s="67">
        <v>43728</v>
      </c>
      <c r="AB103" s="280">
        <f>IFERROR(VLOOKUP($A103,'[2]Campaigns cost'!$A$2:$H$896,8,FALSE),0)</f>
        <v>46528</v>
      </c>
      <c r="AC103" s="292"/>
    </row>
    <row r="104" spans="1:29" x14ac:dyDescent="0.25">
      <c r="A104" s="67">
        <v>43729</v>
      </c>
      <c r="B104" s="280">
        <f>IFERROR(VLOOKUP($A104,'[2]Campaigns cost'!$A$2:$H$896,8,FALSE),0)</f>
        <v>63786</v>
      </c>
      <c r="C104" s="280">
        <v>0</v>
      </c>
      <c r="AA104" s="67">
        <v>43729</v>
      </c>
      <c r="AB104" s="280">
        <f>IFERROR(VLOOKUP($A104,'[2]Campaigns cost'!$A$2:$H$896,8,FALSE),0)</f>
        <v>63786</v>
      </c>
      <c r="AC104" s="292"/>
    </row>
    <row r="105" spans="1:29" x14ac:dyDescent="0.25">
      <c r="A105" s="67">
        <v>43730</v>
      </c>
      <c r="B105" s="280">
        <f>IFERROR(VLOOKUP($A105,'[2]Campaigns cost'!$A$2:$H$896,8,FALSE),0)</f>
        <v>52831</v>
      </c>
      <c r="C105" s="280">
        <v>0</v>
      </c>
      <c r="AA105" s="67">
        <v>43730</v>
      </c>
      <c r="AB105" s="280">
        <f>IFERROR(VLOOKUP($A105,'[2]Campaigns cost'!$A$2:$H$896,8,FALSE),0)</f>
        <v>52831</v>
      </c>
      <c r="AC105" s="292"/>
    </row>
    <row r="106" spans="1:29" x14ac:dyDescent="0.25">
      <c r="A106" s="67">
        <v>43731</v>
      </c>
      <c r="B106" s="280">
        <f>IFERROR(VLOOKUP($A106,'[2]Campaigns cost'!$A$2:$H$896,8,FALSE),0)</f>
        <v>31464</v>
      </c>
      <c r="C106" s="280">
        <v>0</v>
      </c>
      <c r="AA106" s="67">
        <v>43731</v>
      </c>
      <c r="AB106" s="280">
        <f>IFERROR(VLOOKUP($A106,'[2]Campaigns cost'!$A$2:$H$896,8,FALSE),0)</f>
        <v>31464</v>
      </c>
      <c r="AC106" s="292"/>
    </row>
    <row r="107" spans="1:29" x14ac:dyDescent="0.25">
      <c r="A107" s="67">
        <v>43732</v>
      </c>
      <c r="B107" s="280">
        <f>IFERROR(VLOOKUP($A107,'[2]Campaigns cost'!$A$2:$H$896,8,FALSE),0)</f>
        <v>39008</v>
      </c>
      <c r="C107" s="280">
        <v>0</v>
      </c>
      <c r="AA107" s="67">
        <v>43732</v>
      </c>
      <c r="AB107" s="280">
        <f>IFERROR(VLOOKUP($A107,'[2]Campaigns cost'!$A$2:$H$896,8,FALSE),0)</f>
        <v>39008</v>
      </c>
      <c r="AC107" s="292"/>
    </row>
    <row r="108" spans="1:29" x14ac:dyDescent="0.25">
      <c r="A108" s="67">
        <v>43733</v>
      </c>
      <c r="B108" s="280">
        <f>IFERROR(VLOOKUP($A108,'[2]Campaigns cost'!$A$2:$H$896,8,FALSE),0)</f>
        <v>36017</v>
      </c>
      <c r="C108" s="280">
        <v>0</v>
      </c>
      <c r="AA108" s="67">
        <v>43733</v>
      </c>
      <c r="AB108" s="280">
        <f>IFERROR(VLOOKUP($A108,'[2]Campaigns cost'!$A$2:$H$896,8,FALSE),0)</f>
        <v>36017</v>
      </c>
      <c r="AC108" s="292"/>
    </row>
    <row r="109" spans="1:29" x14ac:dyDescent="0.25">
      <c r="A109" s="67">
        <v>43734</v>
      </c>
      <c r="B109" s="280">
        <f>IFERROR(VLOOKUP($A109,'[2]Campaigns cost'!$A$2:$H$896,8,FALSE),0)</f>
        <v>39072</v>
      </c>
      <c r="C109" s="280">
        <v>0</v>
      </c>
      <c r="AA109" s="67">
        <v>43734</v>
      </c>
      <c r="AB109" s="280">
        <f>IFERROR(VLOOKUP($A109,'[2]Campaigns cost'!$A$2:$H$896,8,FALSE),0)</f>
        <v>39072</v>
      </c>
      <c r="AC109" s="292"/>
    </row>
    <row r="110" spans="1:29" x14ac:dyDescent="0.25">
      <c r="A110" s="67">
        <v>43735</v>
      </c>
      <c r="B110" s="280">
        <f>IFERROR(VLOOKUP($A110,'[2]Campaigns cost'!$A$2:$H$896,8,FALSE),0)</f>
        <v>48881</v>
      </c>
      <c r="C110" s="280">
        <v>0</v>
      </c>
      <c r="AA110" s="67">
        <v>43735</v>
      </c>
      <c r="AB110" s="280">
        <f>IFERROR(VLOOKUP($A110,'[2]Campaigns cost'!$A$2:$H$896,8,FALSE),0)</f>
        <v>48881</v>
      </c>
      <c r="AC110" s="292"/>
    </row>
    <row r="111" spans="1:29" x14ac:dyDescent="0.25">
      <c r="A111" s="67">
        <v>43736</v>
      </c>
      <c r="B111" s="280">
        <f>IFERROR(VLOOKUP($A111,'[2]Campaigns cost'!$A$2:$H$896,8,FALSE),0)</f>
        <v>69842</v>
      </c>
      <c r="C111" s="280">
        <v>0</v>
      </c>
      <c r="AA111" s="67">
        <v>43736</v>
      </c>
      <c r="AB111" s="280">
        <f>IFERROR(VLOOKUP($A111,'[2]Campaigns cost'!$A$2:$H$896,8,FALSE),0)</f>
        <v>69842</v>
      </c>
      <c r="AC111" s="292"/>
    </row>
    <row r="112" spans="1:29" x14ac:dyDescent="0.25">
      <c r="A112" s="67">
        <v>43737</v>
      </c>
      <c r="B112" s="280">
        <f>IFERROR(VLOOKUP($A112,'[2]Campaigns cost'!$A$2:$H$896,8,FALSE),0)</f>
        <v>63283</v>
      </c>
      <c r="C112" s="280">
        <v>0</v>
      </c>
      <c r="AA112" s="67">
        <v>43737</v>
      </c>
      <c r="AB112" s="280">
        <f>IFERROR(VLOOKUP($A112,'[2]Campaigns cost'!$A$2:$H$896,8,FALSE),0)</f>
        <v>63283</v>
      </c>
      <c r="AC112" s="292"/>
    </row>
    <row r="113" spans="1:29" x14ac:dyDescent="0.25">
      <c r="A113" s="67">
        <v>43738</v>
      </c>
      <c r="B113" s="280">
        <f>IFERROR(VLOOKUP($A113,'[2]Campaigns cost'!$A$2:$H$896,8,FALSE),0)</f>
        <v>35259</v>
      </c>
      <c r="C113" s="280">
        <v>0</v>
      </c>
      <c r="AA113" s="67">
        <v>43738</v>
      </c>
      <c r="AB113" s="280">
        <f>IFERROR(VLOOKUP($A113,'[2]Campaigns cost'!$A$2:$H$896,8,FALSE),0)</f>
        <v>35259</v>
      </c>
      <c r="AC113" s="292"/>
    </row>
    <row r="114" spans="1:29" x14ac:dyDescent="0.25">
      <c r="A114" s="67">
        <v>43739</v>
      </c>
      <c r="B114" s="280">
        <f>IFERROR(VLOOKUP($A114,'[2]Campaigns cost'!$A$2:$H$896,8,FALSE),0)</f>
        <v>40957</v>
      </c>
      <c r="C114" s="280">
        <v>0</v>
      </c>
      <c r="AA114" s="67">
        <v>43739</v>
      </c>
      <c r="AB114" s="280">
        <f>IFERROR(VLOOKUP($A114,'[2]Campaigns cost'!$A$2:$H$896,8,FALSE),0)</f>
        <v>40957</v>
      </c>
      <c r="AC114" s="292"/>
    </row>
    <row r="115" spans="1:29" x14ac:dyDescent="0.25">
      <c r="A115" s="67">
        <v>43740</v>
      </c>
      <c r="B115" s="280">
        <f>IFERROR(VLOOKUP($A115,'[2]Campaigns cost'!$A$2:$H$896,8,FALSE),0)</f>
        <v>36830</v>
      </c>
      <c r="C115" s="280">
        <v>0</v>
      </c>
      <c r="AA115" s="67">
        <v>43740</v>
      </c>
      <c r="AB115" s="280">
        <f>IFERROR(VLOOKUP($A115,'[2]Campaigns cost'!$A$2:$H$896,8,FALSE),0)</f>
        <v>36830</v>
      </c>
      <c r="AC115" s="292"/>
    </row>
    <row r="116" spans="1:29" x14ac:dyDescent="0.25">
      <c r="A116" s="67">
        <v>43741</v>
      </c>
      <c r="B116" s="280">
        <f>IFERROR(VLOOKUP($A116,'[2]Campaigns cost'!$A$2:$H$896,8,FALSE),0)</f>
        <v>39957</v>
      </c>
      <c r="C116" s="280">
        <v>0</v>
      </c>
      <c r="AA116" s="67">
        <v>43741</v>
      </c>
      <c r="AB116" s="280">
        <f>IFERROR(VLOOKUP($A116,'[2]Campaigns cost'!$A$2:$H$896,8,FALSE),0)</f>
        <v>39957</v>
      </c>
      <c r="AC116" s="292"/>
    </row>
    <row r="117" spans="1:29" x14ac:dyDescent="0.25">
      <c r="A117" s="67">
        <v>43742</v>
      </c>
      <c r="B117" s="280">
        <f>IFERROR(VLOOKUP($A117,'[2]Campaigns cost'!$A$2:$H$896,8,FALSE),0)</f>
        <v>46774</v>
      </c>
      <c r="C117" s="280">
        <v>0</v>
      </c>
      <c r="AA117" s="67">
        <v>43742</v>
      </c>
      <c r="AB117" s="280">
        <f>IFERROR(VLOOKUP($A117,'[2]Campaigns cost'!$A$2:$H$896,8,FALSE),0)</f>
        <v>46774</v>
      </c>
      <c r="AC117" s="292"/>
    </row>
    <row r="118" spans="1:29" x14ac:dyDescent="0.25">
      <c r="A118" s="67">
        <v>43743</v>
      </c>
      <c r="B118" s="280">
        <f>IFERROR(VLOOKUP($A118,'[2]Campaigns cost'!$A$2:$H$896,8,FALSE),0)</f>
        <v>64909</v>
      </c>
      <c r="C118" s="280">
        <v>0</v>
      </c>
      <c r="AA118" s="67">
        <v>43743</v>
      </c>
      <c r="AB118" s="280">
        <f>IFERROR(VLOOKUP($A118,'[2]Campaigns cost'!$A$2:$H$896,8,FALSE),0)</f>
        <v>64909</v>
      </c>
      <c r="AC118" s="292"/>
    </row>
    <row r="119" spans="1:29" x14ac:dyDescent="0.25">
      <c r="A119" s="67">
        <v>43744</v>
      </c>
      <c r="B119" s="280">
        <f>IFERROR(VLOOKUP($A119,'[2]Campaigns cost'!$A$2:$H$896,8,FALSE),0)</f>
        <v>56299</v>
      </c>
      <c r="C119" s="280">
        <v>0</v>
      </c>
      <c r="AA119" s="67">
        <v>43744</v>
      </c>
      <c r="AB119" s="280">
        <f>IFERROR(VLOOKUP($A119,'[2]Campaigns cost'!$A$2:$H$896,8,FALSE),0)</f>
        <v>56299</v>
      </c>
      <c r="AC119" s="292"/>
    </row>
    <row r="120" spans="1:29" x14ac:dyDescent="0.25">
      <c r="A120" s="67">
        <v>43745</v>
      </c>
      <c r="B120" s="280">
        <f>IFERROR(VLOOKUP($A120,'[2]Campaigns cost'!$A$2:$H$896,8,FALSE),0)</f>
        <v>26001</v>
      </c>
      <c r="C120" s="280">
        <v>0</v>
      </c>
      <c r="AA120" s="67">
        <v>43745</v>
      </c>
      <c r="AB120" s="280">
        <f>IFERROR(VLOOKUP($A120,'[2]Campaigns cost'!$A$2:$H$896,8,FALSE),0)</f>
        <v>26001</v>
      </c>
      <c r="AC120" s="292"/>
    </row>
    <row r="121" spans="1:29" x14ac:dyDescent="0.25">
      <c r="A121" s="67">
        <v>43746</v>
      </c>
      <c r="B121" s="280">
        <f>IFERROR(VLOOKUP($A121,'[2]Campaigns cost'!$A$2:$H$896,8,FALSE),0)</f>
        <v>26006</v>
      </c>
      <c r="C121" s="280">
        <v>0</v>
      </c>
      <c r="AA121" s="67">
        <v>43746</v>
      </c>
      <c r="AB121" s="280">
        <f>IFERROR(VLOOKUP($A121,'[2]Campaigns cost'!$A$2:$H$896,8,FALSE),0)</f>
        <v>26006</v>
      </c>
      <c r="AC121" s="292"/>
    </row>
    <row r="122" spans="1:29" x14ac:dyDescent="0.25">
      <c r="A122" s="67">
        <v>43747</v>
      </c>
      <c r="B122" s="280">
        <f>IFERROR(VLOOKUP($A122,'[2]Campaigns cost'!$A$2:$H$896,8,FALSE),0)</f>
        <v>23990</v>
      </c>
      <c r="C122" s="280">
        <v>0</v>
      </c>
      <c r="AA122" s="67">
        <v>43747</v>
      </c>
      <c r="AB122" s="280">
        <f>IFERROR(VLOOKUP($A122,'[2]Campaigns cost'!$A$2:$H$896,8,FALSE),0)</f>
        <v>23990</v>
      </c>
      <c r="AC122" s="292"/>
    </row>
    <row r="123" spans="1:29" x14ac:dyDescent="0.25">
      <c r="A123" s="67">
        <v>43748</v>
      </c>
      <c r="B123" s="280">
        <f>IFERROR(VLOOKUP($A123,'[2]Campaigns cost'!$A$2:$H$896,8,FALSE),0)</f>
        <v>23631</v>
      </c>
      <c r="C123" s="280">
        <v>0</v>
      </c>
      <c r="AA123" s="67">
        <v>43748</v>
      </c>
      <c r="AB123" s="280">
        <f>IFERROR(VLOOKUP($A123,'[2]Campaigns cost'!$A$2:$H$896,8,FALSE),0)</f>
        <v>23631</v>
      </c>
      <c r="AC123" s="292"/>
    </row>
    <row r="124" spans="1:29" x14ac:dyDescent="0.25">
      <c r="A124" s="67">
        <v>43749</v>
      </c>
      <c r="B124" s="280">
        <f>IFERROR(VLOOKUP($A124,'[2]Campaigns cost'!$A$2:$H$896,8,FALSE),0)</f>
        <v>33516</v>
      </c>
      <c r="C124" s="280">
        <v>0</v>
      </c>
      <c r="AA124" s="67">
        <v>43749</v>
      </c>
      <c r="AB124" s="280">
        <f>IFERROR(VLOOKUP($A124,'[2]Campaigns cost'!$A$2:$H$896,8,FALSE),0)</f>
        <v>33516</v>
      </c>
      <c r="AC124" s="292"/>
    </row>
    <row r="125" spans="1:29" x14ac:dyDescent="0.25">
      <c r="A125" s="67">
        <v>43750</v>
      </c>
      <c r="B125" s="280">
        <f>IFERROR(VLOOKUP($A125,'[2]Campaigns cost'!$A$2:$H$896,8,FALSE),0)</f>
        <v>47344</v>
      </c>
      <c r="C125" s="280">
        <v>0</v>
      </c>
      <c r="AA125" s="67">
        <v>43750</v>
      </c>
      <c r="AB125" s="280">
        <f>IFERROR(VLOOKUP($A125,'[2]Campaigns cost'!$A$2:$H$896,8,FALSE),0)</f>
        <v>47344</v>
      </c>
      <c r="AC125" s="292"/>
    </row>
    <row r="126" spans="1:29" x14ac:dyDescent="0.25">
      <c r="A126" s="67">
        <v>43751</v>
      </c>
      <c r="B126" s="280">
        <f>IFERROR(VLOOKUP($A126,'[2]Campaigns cost'!$A$2:$H$896,8,FALSE),0)</f>
        <v>39500</v>
      </c>
      <c r="C126" s="280">
        <v>0</v>
      </c>
      <c r="AA126" s="67">
        <v>43751</v>
      </c>
      <c r="AB126" s="280">
        <f>IFERROR(VLOOKUP($A126,'[2]Campaigns cost'!$A$2:$H$896,8,FALSE),0)</f>
        <v>39500</v>
      </c>
      <c r="AC126" s="292"/>
    </row>
    <row r="127" spans="1:29" x14ac:dyDescent="0.25">
      <c r="A127" s="67">
        <v>43752</v>
      </c>
      <c r="B127" s="280">
        <f>IFERROR(VLOOKUP($A127,'[2]Campaigns cost'!$A$2:$H$896,8,FALSE),0)</f>
        <v>19709</v>
      </c>
      <c r="C127" s="280">
        <v>0</v>
      </c>
      <c r="AA127" s="67">
        <v>43752</v>
      </c>
      <c r="AB127" s="280">
        <f>IFERROR(VLOOKUP($A127,'[2]Campaigns cost'!$A$2:$H$896,8,FALSE),0)</f>
        <v>19709</v>
      </c>
      <c r="AC127" s="292"/>
    </row>
    <row r="128" spans="1:29" x14ac:dyDescent="0.25">
      <c r="A128" s="67">
        <v>43753</v>
      </c>
      <c r="B128" s="280">
        <f>IFERROR(VLOOKUP($A128,'[2]Campaigns cost'!$A$2:$H$896,8,FALSE),0)</f>
        <v>21159</v>
      </c>
      <c r="C128" s="280">
        <v>0</v>
      </c>
      <c r="AA128" s="67">
        <v>43753</v>
      </c>
      <c r="AB128" s="280">
        <f>IFERROR(VLOOKUP($A128,'[2]Campaigns cost'!$A$2:$H$896,8,FALSE),0)</f>
        <v>21159</v>
      </c>
      <c r="AC128" s="292"/>
    </row>
    <row r="129" spans="1:29" x14ac:dyDescent="0.25">
      <c r="A129" s="67">
        <v>43754</v>
      </c>
      <c r="B129" s="280">
        <f>IFERROR(VLOOKUP($A129,'[2]Campaigns cost'!$A$2:$H$896,8,FALSE),0)</f>
        <v>22183</v>
      </c>
      <c r="C129" s="280">
        <v>0</v>
      </c>
      <c r="AA129" s="67">
        <v>43754</v>
      </c>
      <c r="AB129" s="280">
        <f>IFERROR(VLOOKUP($A129,'[2]Campaigns cost'!$A$2:$H$896,8,FALSE),0)</f>
        <v>22183</v>
      </c>
      <c r="AC129" s="292"/>
    </row>
    <row r="130" spans="1:29" x14ac:dyDescent="0.25">
      <c r="A130" s="67">
        <v>43755</v>
      </c>
      <c r="B130" s="280">
        <f>IFERROR(VLOOKUP($A130,'[2]Campaigns cost'!$A$2:$H$896,8,FALSE),0)</f>
        <v>21466</v>
      </c>
      <c r="C130" s="280">
        <v>0</v>
      </c>
      <c r="AA130" s="67">
        <v>43755</v>
      </c>
      <c r="AB130" s="280">
        <f>IFERROR(VLOOKUP($A130,'[2]Campaigns cost'!$A$2:$H$896,8,FALSE),0)</f>
        <v>21466</v>
      </c>
      <c r="AC130" s="292"/>
    </row>
    <row r="131" spans="1:29" x14ac:dyDescent="0.25">
      <c r="A131" s="67">
        <v>43756</v>
      </c>
      <c r="B131" s="280">
        <f>IFERROR(VLOOKUP($A131,'[2]Campaigns cost'!$A$2:$H$896,8,FALSE),0)</f>
        <v>27686</v>
      </c>
      <c r="C131" s="280">
        <v>0</v>
      </c>
      <c r="AA131" s="67">
        <v>43756</v>
      </c>
      <c r="AB131" s="280">
        <f>IFERROR(VLOOKUP($A131,'[2]Campaigns cost'!$A$2:$H$896,8,FALSE),0)</f>
        <v>27686</v>
      </c>
      <c r="AC131" s="292"/>
    </row>
    <row r="132" spans="1:29" x14ac:dyDescent="0.25">
      <c r="A132" s="67">
        <v>43757</v>
      </c>
      <c r="B132" s="280">
        <f>IFERROR(VLOOKUP($A132,'[2]Campaigns cost'!$A$2:$H$896,8,FALSE),0)</f>
        <v>37469</v>
      </c>
      <c r="C132" s="280">
        <v>0</v>
      </c>
      <c r="AA132" s="67">
        <v>43757</v>
      </c>
      <c r="AB132" s="280">
        <f>IFERROR(VLOOKUP($A132,'[2]Campaigns cost'!$A$2:$H$896,8,FALSE),0)</f>
        <v>37469</v>
      </c>
      <c r="AC132" s="292"/>
    </row>
    <row r="133" spans="1:29" x14ac:dyDescent="0.25">
      <c r="A133" s="67">
        <v>43758</v>
      </c>
      <c r="B133" s="280">
        <f>IFERROR(VLOOKUP($A133,'[2]Campaigns cost'!$A$2:$H$896,8,FALSE),0)</f>
        <v>34325</v>
      </c>
      <c r="C133" s="280">
        <v>0</v>
      </c>
      <c r="AA133" s="67">
        <v>43758</v>
      </c>
      <c r="AB133" s="280">
        <f>IFERROR(VLOOKUP($A133,'[2]Campaigns cost'!$A$2:$H$896,8,FALSE),0)</f>
        <v>34325</v>
      </c>
      <c r="AC133" s="292"/>
    </row>
    <row r="134" spans="1:29" x14ac:dyDescent="0.25">
      <c r="A134" s="67">
        <v>43759</v>
      </c>
      <c r="B134" s="280">
        <f>IFERROR(VLOOKUP($A134,'[2]Campaigns cost'!$A$2:$H$896,8,FALSE),0)</f>
        <v>19041</v>
      </c>
      <c r="C134" s="280">
        <v>0</v>
      </c>
      <c r="AA134" s="67">
        <v>43759</v>
      </c>
      <c r="AB134" s="280">
        <f>IFERROR(VLOOKUP($A134,'[2]Campaigns cost'!$A$2:$H$896,8,FALSE),0)</f>
        <v>19041</v>
      </c>
      <c r="AC134" s="292"/>
    </row>
    <row r="135" spans="1:29" x14ac:dyDescent="0.25">
      <c r="A135" s="67">
        <v>43760</v>
      </c>
      <c r="B135" s="280">
        <f>IFERROR(VLOOKUP($A135,'[2]Campaigns cost'!$A$2:$H$896,8,FALSE),0)</f>
        <v>19442</v>
      </c>
      <c r="C135" s="280">
        <v>0</v>
      </c>
      <c r="AA135" s="67">
        <v>43760</v>
      </c>
      <c r="AB135" s="280">
        <f>IFERROR(VLOOKUP($A135,'[2]Campaigns cost'!$A$2:$H$896,8,FALSE),0)</f>
        <v>19442</v>
      </c>
      <c r="AC135" s="292"/>
    </row>
    <row r="136" spans="1:29" x14ac:dyDescent="0.25">
      <c r="A136" s="67">
        <v>43761</v>
      </c>
      <c r="B136" s="280">
        <f>IFERROR(VLOOKUP($A136,'[2]Campaigns cost'!$A$2:$H$896,8,FALSE),0)</f>
        <v>19275</v>
      </c>
      <c r="C136" s="280">
        <v>0</v>
      </c>
      <c r="AA136" s="67">
        <v>43761</v>
      </c>
      <c r="AB136" s="280">
        <f>IFERROR(VLOOKUP($A136,'[2]Campaigns cost'!$A$2:$H$896,8,FALSE),0)</f>
        <v>19275</v>
      </c>
      <c r="AC136" s="292"/>
    </row>
    <row r="137" spans="1:29" x14ac:dyDescent="0.25">
      <c r="A137" s="67">
        <v>43762</v>
      </c>
      <c r="B137" s="280">
        <f>IFERROR(VLOOKUP($A137,'[2]Campaigns cost'!$A$2:$H$896,8,FALSE),0)</f>
        <v>21108</v>
      </c>
      <c r="C137" s="280">
        <v>0</v>
      </c>
      <c r="AA137" s="67">
        <v>43762</v>
      </c>
      <c r="AB137" s="280">
        <f>IFERROR(VLOOKUP($A137,'[2]Campaigns cost'!$A$2:$H$896,8,FALSE),0)</f>
        <v>21108</v>
      </c>
      <c r="AC137" s="292"/>
    </row>
    <row r="138" spans="1:29" x14ac:dyDescent="0.25">
      <c r="A138" s="67">
        <v>43763</v>
      </c>
      <c r="B138" s="280">
        <f>IFERROR(VLOOKUP($A138,'[2]Campaigns cost'!$A$2:$H$896,8,FALSE),0)</f>
        <v>26591</v>
      </c>
      <c r="C138" s="280">
        <v>0</v>
      </c>
      <c r="AA138" s="67">
        <v>43763</v>
      </c>
      <c r="AB138" s="280">
        <f>IFERROR(VLOOKUP($A138,'[2]Campaigns cost'!$A$2:$H$896,8,FALSE),0)</f>
        <v>26591</v>
      </c>
      <c r="AC138" s="292"/>
    </row>
    <row r="139" spans="1:29" x14ac:dyDescent="0.25">
      <c r="A139" s="67">
        <v>43764</v>
      </c>
      <c r="B139" s="280">
        <f>IFERROR(VLOOKUP($A139,'[2]Campaigns cost'!$A$2:$H$896,8,FALSE),0)</f>
        <v>40011</v>
      </c>
      <c r="C139" s="280">
        <v>0</v>
      </c>
      <c r="AA139" s="67">
        <v>43764</v>
      </c>
      <c r="AB139" s="280">
        <f>IFERROR(VLOOKUP($A139,'[2]Campaigns cost'!$A$2:$H$896,8,FALSE),0)</f>
        <v>40011</v>
      </c>
      <c r="AC139" s="292"/>
    </row>
    <row r="140" spans="1:29" x14ac:dyDescent="0.25">
      <c r="A140" s="67">
        <v>43765</v>
      </c>
      <c r="B140" s="280">
        <f>IFERROR(VLOOKUP($A140,'[2]Campaigns cost'!$A$2:$H$896,8,FALSE),0)</f>
        <v>34623</v>
      </c>
      <c r="C140" s="280">
        <v>0</v>
      </c>
      <c r="AA140" s="67">
        <v>43765</v>
      </c>
      <c r="AB140" s="280">
        <f>IFERROR(VLOOKUP($A140,'[2]Campaigns cost'!$A$2:$H$896,8,FALSE),0)</f>
        <v>34623</v>
      </c>
      <c r="AC140" s="292"/>
    </row>
    <row r="141" spans="1:29" x14ac:dyDescent="0.25">
      <c r="A141" s="67">
        <v>43766</v>
      </c>
      <c r="B141" s="280">
        <f>IFERROR(VLOOKUP($A141,'[2]Campaigns cost'!$A$2:$H$896,8,FALSE),0)</f>
        <v>17908</v>
      </c>
      <c r="C141" s="280">
        <v>0</v>
      </c>
      <c r="AA141" s="67">
        <v>43766</v>
      </c>
      <c r="AB141" s="280">
        <f>IFERROR(VLOOKUP($A141,'[2]Campaigns cost'!$A$2:$H$896,8,FALSE),0)</f>
        <v>17908</v>
      </c>
      <c r="AC141" s="292"/>
    </row>
    <row r="142" spans="1:29" x14ac:dyDescent="0.25">
      <c r="A142" s="67">
        <v>43767</v>
      </c>
      <c r="B142" s="280">
        <f>IFERROR(VLOOKUP($A142,'[2]Campaigns cost'!$A$2:$H$896,8,FALSE),0)</f>
        <v>18678</v>
      </c>
      <c r="C142" s="280">
        <v>0</v>
      </c>
      <c r="AA142" s="67">
        <v>43767</v>
      </c>
      <c r="AB142" s="280">
        <f>IFERROR(VLOOKUP($A142,'[2]Campaigns cost'!$A$2:$H$896,8,FALSE),0)</f>
        <v>18678</v>
      </c>
      <c r="AC142" s="292"/>
    </row>
    <row r="143" spans="1:29" x14ac:dyDescent="0.25">
      <c r="A143" s="67">
        <v>43768</v>
      </c>
      <c r="B143" s="280">
        <f>IFERROR(VLOOKUP($A143,'[2]Campaigns cost'!$A$2:$H$896,8,FALSE),0)</f>
        <v>19849</v>
      </c>
      <c r="C143" s="280">
        <v>0</v>
      </c>
      <c r="AA143" s="67">
        <v>43768</v>
      </c>
      <c r="AB143" s="280">
        <f>IFERROR(VLOOKUP($A143,'[2]Campaigns cost'!$A$2:$H$896,8,FALSE),0)</f>
        <v>19849</v>
      </c>
      <c r="AC143" s="292"/>
    </row>
    <row r="144" spans="1:29" x14ac:dyDescent="0.25">
      <c r="A144" s="67">
        <v>43769</v>
      </c>
      <c r="B144" s="280">
        <f>IFERROR(VLOOKUP($A144,'[2]Campaigns cost'!$A$2:$H$896,8,FALSE),0)</f>
        <v>22335</v>
      </c>
      <c r="C144" s="280">
        <v>0</v>
      </c>
      <c r="AA144" s="67">
        <v>43769</v>
      </c>
      <c r="AB144" s="280">
        <f>IFERROR(VLOOKUP($A144,'[2]Campaigns cost'!$A$2:$H$896,8,FALSE),0)</f>
        <v>22335</v>
      </c>
      <c r="AC144" s="292"/>
    </row>
    <row r="145" spans="1:29" x14ac:dyDescent="0.25">
      <c r="A145" s="67">
        <v>43770</v>
      </c>
      <c r="B145" s="280">
        <f>IFERROR(VLOOKUP($A145,'[2]Campaigns cost'!$A$2:$H$896,8,FALSE),0)</f>
        <v>32643</v>
      </c>
      <c r="C145" s="280">
        <v>0</v>
      </c>
      <c r="AA145" s="67">
        <v>43770</v>
      </c>
      <c r="AB145" s="280">
        <f>IFERROR(VLOOKUP($A145,'[2]Campaigns cost'!$A$2:$H$896,8,FALSE),0)</f>
        <v>32643</v>
      </c>
      <c r="AC145" s="292"/>
    </row>
    <row r="146" spans="1:29" x14ac:dyDescent="0.25">
      <c r="A146" s="67">
        <v>43771</v>
      </c>
      <c r="B146" s="280">
        <f>IFERROR(VLOOKUP($A146,'[2]Campaigns cost'!$A$2:$H$896,8,FALSE),0)</f>
        <v>46412</v>
      </c>
      <c r="C146" s="280">
        <v>0</v>
      </c>
      <c r="AA146" s="67">
        <v>43771</v>
      </c>
      <c r="AB146" s="280">
        <f>IFERROR(VLOOKUP($A146,'[2]Campaigns cost'!$A$2:$H$896,8,FALSE),0)</f>
        <v>46412</v>
      </c>
      <c r="AC146" s="292"/>
    </row>
    <row r="147" spans="1:29" x14ac:dyDescent="0.25">
      <c r="A147" s="67">
        <v>43772</v>
      </c>
      <c r="B147" s="280">
        <f>IFERROR(VLOOKUP($A147,'[2]Campaigns cost'!$A$2:$H$896,8,FALSE),0)</f>
        <v>36467</v>
      </c>
      <c r="C147" s="280">
        <v>0</v>
      </c>
      <c r="AA147" s="67">
        <v>43772</v>
      </c>
      <c r="AB147" s="280">
        <f>IFERROR(VLOOKUP($A147,'[2]Campaigns cost'!$A$2:$H$896,8,FALSE),0)</f>
        <v>36467</v>
      </c>
      <c r="AC147" s="292"/>
    </row>
    <row r="148" spans="1:29" x14ac:dyDescent="0.25">
      <c r="A148" s="67">
        <v>43773</v>
      </c>
      <c r="B148" s="280">
        <f>IFERROR(VLOOKUP($A148,'[2]Campaigns cost'!$A$2:$H$896,8,FALSE),0)</f>
        <v>18413</v>
      </c>
      <c r="C148" s="280">
        <v>0</v>
      </c>
      <c r="AA148" s="67">
        <v>43773</v>
      </c>
      <c r="AB148" s="280">
        <f>IFERROR(VLOOKUP($A148,'[2]Campaigns cost'!$A$2:$H$896,8,FALSE),0)</f>
        <v>18413</v>
      </c>
      <c r="AC148" s="292"/>
    </row>
    <row r="149" spans="1:29" x14ac:dyDescent="0.25">
      <c r="A149" s="67">
        <v>43774</v>
      </c>
      <c r="B149" s="280">
        <f>IFERROR(VLOOKUP($A149,'[2]Campaigns cost'!$A$2:$H$896,8,FALSE),0)</f>
        <v>19158</v>
      </c>
      <c r="C149" s="280">
        <v>0</v>
      </c>
      <c r="AA149" s="67">
        <v>43774</v>
      </c>
      <c r="AB149" s="280">
        <f>IFERROR(VLOOKUP($A149,'[2]Campaigns cost'!$A$2:$H$896,8,FALSE),0)</f>
        <v>19158</v>
      </c>
      <c r="AC149" s="292"/>
    </row>
    <row r="150" spans="1:29" x14ac:dyDescent="0.25">
      <c r="A150" s="67">
        <v>43775</v>
      </c>
      <c r="B150" s="280">
        <f>IFERROR(VLOOKUP($A150,'[2]Campaigns cost'!$A$2:$H$896,8,FALSE),0)</f>
        <v>18842</v>
      </c>
      <c r="C150" s="280">
        <v>0</v>
      </c>
      <c r="AA150" s="67">
        <v>43775</v>
      </c>
      <c r="AB150" s="280">
        <f>IFERROR(VLOOKUP($A150,'[2]Campaigns cost'!$A$2:$H$896,8,FALSE),0)</f>
        <v>18842</v>
      </c>
      <c r="AC150" s="292"/>
    </row>
    <row r="151" spans="1:29" x14ac:dyDescent="0.25">
      <c r="A151" s="67">
        <v>43776</v>
      </c>
      <c r="B151" s="280">
        <f>IFERROR(VLOOKUP($A151,'[2]Campaigns cost'!$A$2:$H$896,8,FALSE),0)</f>
        <v>19215</v>
      </c>
      <c r="C151" s="280">
        <v>0</v>
      </c>
      <c r="AA151" s="67">
        <v>43776</v>
      </c>
      <c r="AB151" s="280">
        <f>IFERROR(VLOOKUP($A151,'[2]Campaigns cost'!$A$2:$H$896,8,FALSE),0)</f>
        <v>19215</v>
      </c>
      <c r="AC151" s="292"/>
    </row>
    <row r="152" spans="1:29" x14ac:dyDescent="0.25">
      <c r="A152" s="67">
        <v>43777</v>
      </c>
      <c r="B152" s="280">
        <f>IFERROR(VLOOKUP($A152,'[2]Campaigns cost'!$A$2:$H$896,8,FALSE),0)</f>
        <v>25668</v>
      </c>
      <c r="C152" s="280">
        <v>0</v>
      </c>
      <c r="AA152" s="67">
        <v>43777</v>
      </c>
      <c r="AB152" s="280">
        <f>IFERROR(VLOOKUP($A152,'[2]Campaigns cost'!$A$2:$H$896,8,FALSE),0)</f>
        <v>25668</v>
      </c>
      <c r="AC152" s="292"/>
    </row>
    <row r="153" spans="1:29" x14ac:dyDescent="0.25">
      <c r="A153" s="67">
        <v>43778</v>
      </c>
      <c r="B153" s="280">
        <f>IFERROR(VLOOKUP($A153,'[2]Campaigns cost'!$A$2:$H$896,8,FALSE),0)</f>
        <v>37207</v>
      </c>
      <c r="C153" s="280">
        <v>0</v>
      </c>
      <c r="AA153" s="67">
        <v>43778</v>
      </c>
      <c r="AB153" s="280">
        <f>IFERROR(VLOOKUP($A153,'[2]Campaigns cost'!$A$2:$H$896,8,FALSE),0)</f>
        <v>37207</v>
      </c>
      <c r="AC153" s="292"/>
    </row>
    <row r="154" spans="1:29" x14ac:dyDescent="0.25">
      <c r="A154" s="67">
        <v>43779</v>
      </c>
      <c r="B154" s="280">
        <f>IFERROR(VLOOKUP($A154,'[2]Campaigns cost'!$A$2:$H$896,8,FALSE),0)</f>
        <v>30714</v>
      </c>
      <c r="C154" s="280">
        <v>0</v>
      </c>
      <c r="AA154" s="67">
        <v>43779</v>
      </c>
      <c r="AB154" s="280">
        <f>IFERROR(VLOOKUP($A154,'[2]Campaigns cost'!$A$2:$H$896,8,FALSE),0)</f>
        <v>30714</v>
      </c>
      <c r="AC154" s="292"/>
    </row>
    <row r="155" spans="1:29" x14ac:dyDescent="0.25">
      <c r="A155" s="67">
        <v>43780</v>
      </c>
      <c r="B155" s="280">
        <f>IFERROR(VLOOKUP($A155,'[2]Campaigns cost'!$A$2:$H$896,8,FALSE),0)</f>
        <v>16990</v>
      </c>
      <c r="C155" s="280">
        <v>0</v>
      </c>
      <c r="AA155" s="67">
        <v>43780</v>
      </c>
      <c r="AB155" s="280">
        <f>IFERROR(VLOOKUP($A155,'[2]Campaigns cost'!$A$2:$H$896,8,FALSE),0)</f>
        <v>16990</v>
      </c>
      <c r="AC155" s="292"/>
    </row>
    <row r="156" spans="1:29" x14ac:dyDescent="0.25">
      <c r="A156" s="67">
        <v>43781</v>
      </c>
      <c r="B156" s="280">
        <f>IFERROR(VLOOKUP($A156,'[2]Campaigns cost'!$A$2:$H$896,8,FALSE),0)</f>
        <v>16275</v>
      </c>
      <c r="C156" s="280">
        <v>0</v>
      </c>
      <c r="AA156" s="67">
        <v>43781</v>
      </c>
      <c r="AB156" s="280">
        <f>IFERROR(VLOOKUP($A156,'[2]Campaigns cost'!$A$2:$H$896,8,FALSE),0)</f>
        <v>16275</v>
      </c>
      <c r="AC156" s="292"/>
    </row>
    <row r="157" spans="1:29" x14ac:dyDescent="0.25">
      <c r="A157" s="67">
        <v>43782</v>
      </c>
      <c r="B157" s="280">
        <f>IFERROR(VLOOKUP($A157,'[2]Campaigns cost'!$A$2:$H$896,8,FALSE),0)</f>
        <v>17496</v>
      </c>
      <c r="C157" s="280">
        <v>0</v>
      </c>
      <c r="AA157" s="67">
        <v>43782</v>
      </c>
      <c r="AB157" s="280">
        <f>IFERROR(VLOOKUP($A157,'[2]Campaigns cost'!$A$2:$H$896,8,FALSE),0)</f>
        <v>17496</v>
      </c>
      <c r="AC157" s="292"/>
    </row>
    <row r="158" spans="1:29" x14ac:dyDescent="0.25">
      <c r="A158" s="67">
        <v>43783</v>
      </c>
      <c r="B158" s="280">
        <f>IFERROR(VLOOKUP($A158,'[2]Campaigns cost'!$A$2:$H$896,8,FALSE),0)</f>
        <v>17033</v>
      </c>
      <c r="C158" s="280">
        <v>0</v>
      </c>
      <c r="AA158" s="67">
        <v>43783</v>
      </c>
      <c r="AB158" s="280">
        <f>IFERROR(VLOOKUP($A158,'[2]Campaigns cost'!$A$2:$H$896,8,FALSE),0)</f>
        <v>17033</v>
      </c>
      <c r="AC158" s="292"/>
    </row>
    <row r="159" spans="1:29" x14ac:dyDescent="0.25">
      <c r="A159" s="67">
        <v>43784</v>
      </c>
      <c r="B159" s="280">
        <f>IFERROR(VLOOKUP($A159,'[2]Campaigns cost'!$A$2:$H$896,8,FALSE),0)</f>
        <v>21349</v>
      </c>
      <c r="C159" s="280">
        <v>0</v>
      </c>
      <c r="AA159" s="67">
        <v>43784</v>
      </c>
      <c r="AB159" s="280">
        <f>IFERROR(VLOOKUP($A159,'[2]Campaigns cost'!$A$2:$H$896,8,FALSE),0)</f>
        <v>21349</v>
      </c>
      <c r="AC159" s="292"/>
    </row>
    <row r="160" spans="1:29" x14ac:dyDescent="0.25">
      <c r="A160" s="67">
        <v>43785</v>
      </c>
      <c r="B160" s="280">
        <f>IFERROR(VLOOKUP($A160,'[2]Campaigns cost'!$A$2:$H$896,8,FALSE),0)</f>
        <v>28831</v>
      </c>
      <c r="C160" s="280">
        <v>0</v>
      </c>
      <c r="AA160" s="67">
        <v>43785</v>
      </c>
      <c r="AB160" s="280">
        <f>IFERROR(VLOOKUP($A160,'[2]Campaigns cost'!$A$2:$H$896,8,FALSE),0)</f>
        <v>28831</v>
      </c>
      <c r="AC160" s="292"/>
    </row>
    <row r="161" spans="1:29" x14ac:dyDescent="0.25">
      <c r="A161" s="67">
        <v>43786</v>
      </c>
      <c r="B161" s="280">
        <f>IFERROR(VLOOKUP($A161,'[2]Campaigns cost'!$A$2:$H$896,8,FALSE),0)</f>
        <v>26196</v>
      </c>
      <c r="C161" s="280">
        <v>0</v>
      </c>
      <c r="AA161" s="67">
        <v>43786</v>
      </c>
      <c r="AB161" s="280">
        <f>IFERROR(VLOOKUP($A161,'[2]Campaigns cost'!$A$2:$H$896,8,FALSE),0)</f>
        <v>26196</v>
      </c>
      <c r="AC161" s="292"/>
    </row>
    <row r="162" spans="1:29" x14ac:dyDescent="0.25">
      <c r="A162" s="67">
        <v>43787</v>
      </c>
      <c r="B162" s="280">
        <f>IFERROR(VLOOKUP($A162,'[2]Campaigns cost'!$A$2:$H$896,8,FALSE),0)</f>
        <v>14203</v>
      </c>
      <c r="C162" s="280">
        <v>0</v>
      </c>
      <c r="AA162" s="67">
        <v>43787</v>
      </c>
      <c r="AB162" s="280">
        <f>IFERROR(VLOOKUP($A162,'[2]Campaigns cost'!$A$2:$H$896,8,FALSE),0)</f>
        <v>14203</v>
      </c>
      <c r="AC162" s="292"/>
    </row>
    <row r="163" spans="1:29" x14ac:dyDescent="0.25">
      <c r="A163" s="67">
        <v>43788</v>
      </c>
      <c r="B163" s="280">
        <f>IFERROR(VLOOKUP($A163,'[2]Campaigns cost'!$A$2:$H$896,8,FALSE),0)</f>
        <v>13946</v>
      </c>
      <c r="C163" s="280">
        <v>0</v>
      </c>
      <c r="AA163" s="67">
        <v>43788</v>
      </c>
      <c r="AB163" s="280">
        <f>IFERROR(VLOOKUP($A163,'[2]Campaigns cost'!$A$2:$H$896,8,FALSE),0)</f>
        <v>13946</v>
      </c>
      <c r="AC163" s="292"/>
    </row>
    <row r="164" spans="1:29" x14ac:dyDescent="0.25">
      <c r="A164" s="67">
        <v>43789</v>
      </c>
      <c r="B164" s="280">
        <f>IFERROR(VLOOKUP($A164,'[2]Campaigns cost'!$A$2:$H$896,8,FALSE),0)</f>
        <v>14904</v>
      </c>
      <c r="C164" s="280">
        <v>0</v>
      </c>
      <c r="AA164" s="67">
        <v>43789</v>
      </c>
      <c r="AB164" s="280">
        <f>IFERROR(VLOOKUP($A164,'[2]Campaigns cost'!$A$2:$H$896,8,FALSE),0)</f>
        <v>14904</v>
      </c>
      <c r="AC164" s="292"/>
    </row>
    <row r="165" spans="1:29" x14ac:dyDescent="0.25">
      <c r="A165" s="67">
        <v>43790</v>
      </c>
      <c r="B165" s="280">
        <f>IFERROR(VLOOKUP($A165,'[2]Campaigns cost'!$A$2:$H$896,8,FALSE),0)</f>
        <v>15215</v>
      </c>
      <c r="C165" s="280">
        <v>0</v>
      </c>
      <c r="AA165" s="67">
        <v>43790</v>
      </c>
      <c r="AB165" s="280">
        <f>IFERROR(VLOOKUP($A165,'[2]Campaigns cost'!$A$2:$H$896,8,FALSE),0)</f>
        <v>15215</v>
      </c>
      <c r="AC165" s="292"/>
    </row>
    <row r="166" spans="1:29" x14ac:dyDescent="0.25">
      <c r="A166" s="67">
        <v>43791</v>
      </c>
      <c r="B166" s="280">
        <f>IFERROR(VLOOKUP($A166,'[2]Campaigns cost'!$A$2:$H$896,8,FALSE),0)</f>
        <v>20666</v>
      </c>
      <c r="C166" s="280">
        <v>0</v>
      </c>
      <c r="AA166" s="67">
        <v>43791</v>
      </c>
      <c r="AB166" s="280">
        <f>IFERROR(VLOOKUP($A166,'[2]Campaigns cost'!$A$2:$H$896,8,FALSE),0)</f>
        <v>20666</v>
      </c>
      <c r="AC166" s="292"/>
    </row>
    <row r="167" spans="1:29" x14ac:dyDescent="0.25">
      <c r="A167" s="67">
        <v>43792</v>
      </c>
      <c r="B167" s="280">
        <f>IFERROR(VLOOKUP($A167,'[2]Campaigns cost'!$A$2:$H$896,8,FALSE),0)</f>
        <v>29531</v>
      </c>
      <c r="C167" s="280">
        <v>0</v>
      </c>
      <c r="AA167" s="67">
        <v>43792</v>
      </c>
      <c r="AB167" s="280">
        <f>IFERROR(VLOOKUP($A167,'[2]Campaigns cost'!$A$2:$H$896,8,FALSE),0)</f>
        <v>29531</v>
      </c>
      <c r="AC167" s="292"/>
    </row>
    <row r="168" spans="1:29" x14ac:dyDescent="0.25">
      <c r="A168" s="67">
        <v>43793</v>
      </c>
      <c r="B168" s="280">
        <f>IFERROR(VLOOKUP($A168,'[2]Campaigns cost'!$A$2:$H$896,8,FALSE),0)</f>
        <v>26570</v>
      </c>
      <c r="C168" s="280">
        <v>0</v>
      </c>
      <c r="AA168" s="67">
        <v>43793</v>
      </c>
      <c r="AB168" s="280">
        <f>IFERROR(VLOOKUP($A168,'[2]Campaigns cost'!$A$2:$H$896,8,FALSE),0)</f>
        <v>26570</v>
      </c>
      <c r="AC168" s="292"/>
    </row>
    <row r="169" spans="1:29" x14ac:dyDescent="0.25">
      <c r="A169" s="67">
        <v>43794</v>
      </c>
      <c r="B169" s="280">
        <f>IFERROR(VLOOKUP($A169,'[2]Campaigns cost'!$A$2:$H$896,8,FALSE),0)</f>
        <v>16602</v>
      </c>
      <c r="C169" s="280">
        <v>0</v>
      </c>
      <c r="AA169" s="67">
        <v>43794</v>
      </c>
      <c r="AB169" s="280">
        <f>IFERROR(VLOOKUP($A169,'[2]Campaigns cost'!$A$2:$H$896,8,FALSE),0)</f>
        <v>16602</v>
      </c>
      <c r="AC169" s="292"/>
    </row>
    <row r="170" spans="1:29" x14ac:dyDescent="0.25">
      <c r="A170" s="67">
        <v>43795</v>
      </c>
      <c r="B170" s="280">
        <f>IFERROR(VLOOKUP($A170,'[2]Campaigns cost'!$A$2:$H$896,8,FALSE),0)</f>
        <v>20759</v>
      </c>
      <c r="C170" s="280">
        <v>0</v>
      </c>
      <c r="AA170" s="67">
        <v>43795</v>
      </c>
      <c r="AB170" s="280">
        <f>IFERROR(VLOOKUP($A170,'[2]Campaigns cost'!$A$2:$H$896,8,FALSE),0)</f>
        <v>20759</v>
      </c>
      <c r="AC170" s="292"/>
    </row>
    <row r="171" spans="1:29" x14ac:dyDescent="0.25">
      <c r="A171" s="67">
        <v>43796</v>
      </c>
      <c r="B171" s="280">
        <f>IFERROR(VLOOKUP($A171,'[2]Campaigns cost'!$A$2:$H$896,8,FALSE),0)</f>
        <v>21596</v>
      </c>
      <c r="C171" s="280">
        <v>0</v>
      </c>
      <c r="AA171" s="67">
        <v>43796</v>
      </c>
      <c r="AB171" s="280">
        <f>IFERROR(VLOOKUP($A171,'[2]Campaigns cost'!$A$2:$H$896,8,FALSE),0)</f>
        <v>21596</v>
      </c>
      <c r="AC171" s="292"/>
    </row>
    <row r="172" spans="1:29" x14ac:dyDescent="0.25">
      <c r="A172" s="67">
        <v>43797</v>
      </c>
      <c r="B172" s="280">
        <f>IFERROR(VLOOKUP($A172,'[2]Campaigns cost'!$A$2:$H$896,8,FALSE),0)</f>
        <v>24151</v>
      </c>
      <c r="C172" s="280">
        <v>0</v>
      </c>
      <c r="AA172" s="67">
        <v>43797</v>
      </c>
      <c r="AB172" s="280">
        <f>IFERROR(VLOOKUP($A172,'[2]Campaigns cost'!$A$2:$H$896,8,FALSE),0)</f>
        <v>24151</v>
      </c>
      <c r="AC172" s="292"/>
    </row>
    <row r="173" spans="1:29" x14ac:dyDescent="0.25">
      <c r="A173" s="67">
        <v>43798</v>
      </c>
      <c r="B173" s="280">
        <f>IFERROR(VLOOKUP($A173,'[2]Campaigns cost'!$A$2:$H$896,8,FALSE),0)</f>
        <v>32034</v>
      </c>
      <c r="C173" s="280">
        <v>0</v>
      </c>
      <c r="AA173" s="67">
        <v>43798</v>
      </c>
      <c r="AB173" s="280">
        <f>IFERROR(VLOOKUP($A173,'[2]Campaigns cost'!$A$2:$H$896,8,FALSE),0)</f>
        <v>32034</v>
      </c>
      <c r="AC173" s="292"/>
    </row>
    <row r="174" spans="1:29" x14ac:dyDescent="0.25">
      <c r="A174" s="67">
        <v>43799</v>
      </c>
      <c r="B174" s="280">
        <f>IFERROR(VLOOKUP($A174,'[2]Campaigns cost'!$A$2:$H$896,8,FALSE),0)</f>
        <v>46641</v>
      </c>
      <c r="C174" s="280">
        <v>0</v>
      </c>
      <c r="AA174" s="67">
        <v>43799</v>
      </c>
      <c r="AB174" s="280">
        <f>IFERROR(VLOOKUP($A174,'[2]Campaigns cost'!$A$2:$H$896,8,FALSE),0)</f>
        <v>46641</v>
      </c>
      <c r="AC174" s="292"/>
    </row>
    <row r="175" spans="1:29" x14ac:dyDescent="0.25">
      <c r="A175" s="67">
        <v>43800</v>
      </c>
      <c r="B175" s="280">
        <f>IFERROR(VLOOKUP($A175,'[2]Campaigns cost'!$A$2:$H$896,8,FALSE),0)</f>
        <v>41003</v>
      </c>
      <c r="C175" s="280">
        <v>0</v>
      </c>
      <c r="AA175" s="67">
        <v>43800</v>
      </c>
      <c r="AB175" s="280">
        <f>IFERROR(VLOOKUP($A175,'[2]Campaigns cost'!$A$2:$H$896,8,FALSE),0)</f>
        <v>41003</v>
      </c>
      <c r="AC175" s="292"/>
    </row>
    <row r="176" spans="1:29" x14ac:dyDescent="0.25">
      <c r="A176" s="67">
        <v>43801</v>
      </c>
      <c r="B176" s="280">
        <f>IFERROR(VLOOKUP($A176,'[2]Campaigns cost'!$A$2:$H$896,8,FALSE),0)</f>
        <v>23761</v>
      </c>
      <c r="C176" s="280">
        <v>0</v>
      </c>
      <c r="AA176" s="67">
        <v>43801</v>
      </c>
      <c r="AB176" s="280">
        <f>IFERROR(VLOOKUP($A176,'[2]Campaigns cost'!$A$2:$H$896,8,FALSE),0)</f>
        <v>23761</v>
      </c>
      <c r="AC176" s="292"/>
    </row>
    <row r="177" spans="1:29" x14ac:dyDescent="0.25">
      <c r="A177" s="67">
        <v>43802</v>
      </c>
      <c r="B177" s="280">
        <f>IFERROR(VLOOKUP($A177,'[2]Campaigns cost'!$A$2:$H$896,8,FALSE),0)</f>
        <v>22855</v>
      </c>
      <c r="C177" s="280">
        <v>0</v>
      </c>
      <c r="AA177" s="67">
        <v>43802</v>
      </c>
      <c r="AB177" s="280">
        <f>IFERROR(VLOOKUP($A177,'[2]Campaigns cost'!$A$2:$H$896,8,FALSE),0)</f>
        <v>22855</v>
      </c>
      <c r="AC177" s="292"/>
    </row>
    <row r="178" spans="1:29" x14ac:dyDescent="0.25">
      <c r="A178" s="67">
        <v>43803</v>
      </c>
      <c r="B178" s="280">
        <f>IFERROR(VLOOKUP($A178,'[2]Campaigns cost'!$A$2:$H$896,8,FALSE),0)</f>
        <v>24685</v>
      </c>
      <c r="C178" s="280">
        <v>0</v>
      </c>
      <c r="AA178" s="67">
        <v>43803</v>
      </c>
      <c r="AB178" s="280">
        <f>IFERROR(VLOOKUP($A178,'[2]Campaigns cost'!$A$2:$H$896,8,FALSE),0)</f>
        <v>24685</v>
      </c>
      <c r="AC178" s="292"/>
    </row>
    <row r="179" spans="1:29" x14ac:dyDescent="0.25">
      <c r="A179" s="67">
        <v>43804</v>
      </c>
      <c r="B179" s="280">
        <f>IFERROR(VLOOKUP($A179,'[2]Campaigns cost'!$A$2:$H$896,8,FALSE),0)</f>
        <v>26119</v>
      </c>
      <c r="C179" s="280">
        <v>0</v>
      </c>
      <c r="AA179" s="67">
        <v>43804</v>
      </c>
      <c r="AB179" s="280">
        <f>IFERROR(VLOOKUP($A179,'[2]Campaigns cost'!$A$2:$H$896,8,FALSE),0)</f>
        <v>26119</v>
      </c>
      <c r="AC179" s="292"/>
    </row>
    <row r="180" spans="1:29" x14ac:dyDescent="0.25">
      <c r="A180" s="67">
        <v>43805</v>
      </c>
      <c r="B180" s="280">
        <f>IFERROR(VLOOKUP($A180,'[2]Campaigns cost'!$A$2:$H$896,8,FALSE),0)</f>
        <v>34341</v>
      </c>
      <c r="C180" s="280">
        <v>0</v>
      </c>
      <c r="AA180" s="67">
        <v>43805</v>
      </c>
      <c r="AB180" s="280">
        <f>IFERROR(VLOOKUP($A180,'[2]Campaigns cost'!$A$2:$H$896,8,FALSE),0)</f>
        <v>34341</v>
      </c>
      <c r="AC180" s="292"/>
    </row>
    <row r="181" spans="1:29" x14ac:dyDescent="0.25">
      <c r="A181" s="67">
        <v>43806</v>
      </c>
      <c r="B181" s="280">
        <f>IFERROR(VLOOKUP($A181,'[2]Campaigns cost'!$A$2:$H$896,8,FALSE),0)</f>
        <v>43689</v>
      </c>
      <c r="C181" s="280">
        <v>0</v>
      </c>
      <c r="AA181" s="67">
        <v>43806</v>
      </c>
      <c r="AB181" s="280">
        <f>IFERROR(VLOOKUP($A181,'[2]Campaigns cost'!$A$2:$H$896,8,FALSE),0)</f>
        <v>43689</v>
      </c>
      <c r="AC181" s="292"/>
    </row>
    <row r="182" spans="1:29" x14ac:dyDescent="0.25">
      <c r="A182" s="67">
        <v>43807</v>
      </c>
      <c r="B182" s="280">
        <f>IFERROR(VLOOKUP($A182,'[2]Campaigns cost'!$A$2:$H$896,8,FALSE),0)</f>
        <v>37604</v>
      </c>
      <c r="C182" s="280">
        <v>0</v>
      </c>
      <c r="AA182" s="67">
        <v>43807</v>
      </c>
      <c r="AB182" s="280">
        <f>IFERROR(VLOOKUP($A182,'[2]Campaigns cost'!$A$2:$H$896,8,FALSE),0)</f>
        <v>37604</v>
      </c>
      <c r="AC182" s="292"/>
    </row>
    <row r="183" spans="1:29" x14ac:dyDescent="0.25">
      <c r="A183" s="67">
        <v>43808</v>
      </c>
      <c r="B183" s="280">
        <f>IFERROR(VLOOKUP($A183,'[2]Campaigns cost'!$A$2:$H$896,8,FALSE),0)</f>
        <v>19910</v>
      </c>
      <c r="C183" s="280">
        <v>0</v>
      </c>
      <c r="AA183" s="67">
        <v>43808</v>
      </c>
      <c r="AB183" s="280">
        <f>IFERROR(VLOOKUP($A183,'[2]Campaigns cost'!$A$2:$H$896,8,FALSE),0)</f>
        <v>19910</v>
      </c>
      <c r="AC183" s="292"/>
    </row>
    <row r="184" spans="1:29" x14ac:dyDescent="0.25">
      <c r="A184" s="67">
        <v>43809</v>
      </c>
      <c r="B184" s="280">
        <f>IFERROR(VLOOKUP($A184,'[2]Campaigns cost'!$A$2:$H$896,8,FALSE),0)</f>
        <v>25747</v>
      </c>
      <c r="C184" s="280">
        <v>0</v>
      </c>
      <c r="AA184" s="67">
        <v>43809</v>
      </c>
      <c r="AB184" s="280">
        <f>IFERROR(VLOOKUP($A184,'[2]Campaigns cost'!$A$2:$H$896,8,FALSE),0)</f>
        <v>25747</v>
      </c>
      <c r="AC184" s="292"/>
    </row>
    <row r="185" spans="1:29" x14ac:dyDescent="0.25">
      <c r="A185" s="67">
        <v>43810</v>
      </c>
      <c r="B185" s="280">
        <f>IFERROR(VLOOKUP($A185,'[2]Campaigns cost'!$A$2:$H$896,8,FALSE),0)</f>
        <v>29603</v>
      </c>
      <c r="C185" s="280">
        <v>0</v>
      </c>
      <c r="AA185" s="67">
        <v>43810</v>
      </c>
      <c r="AB185" s="280">
        <f>IFERROR(VLOOKUP($A185,'[2]Campaigns cost'!$A$2:$H$896,8,FALSE),0)</f>
        <v>29603</v>
      </c>
      <c r="AC185" s="292"/>
    </row>
    <row r="186" spans="1:29" x14ac:dyDescent="0.25">
      <c r="A186" s="67">
        <v>43811</v>
      </c>
      <c r="B186" s="280">
        <f>IFERROR(VLOOKUP($A186,'[2]Campaigns cost'!$A$2:$H$896,8,FALSE),0)</f>
        <v>35778</v>
      </c>
      <c r="C186" s="280">
        <v>0</v>
      </c>
      <c r="AA186" s="67">
        <v>43811</v>
      </c>
      <c r="AB186" s="280">
        <f>IFERROR(VLOOKUP($A186,'[2]Campaigns cost'!$A$2:$H$896,8,FALSE),0)</f>
        <v>35778</v>
      </c>
      <c r="AC186" s="292"/>
    </row>
    <row r="187" spans="1:29" x14ac:dyDescent="0.25">
      <c r="A187" s="67">
        <v>43812</v>
      </c>
      <c r="B187" s="280">
        <f>IFERROR(VLOOKUP($A187,'[2]Campaigns cost'!$A$2:$H$896,8,FALSE),0)</f>
        <v>45528</v>
      </c>
      <c r="C187" s="280">
        <v>0</v>
      </c>
      <c r="AA187" s="67">
        <v>43812</v>
      </c>
      <c r="AB187" s="280">
        <f>IFERROR(VLOOKUP($A187,'[2]Campaigns cost'!$A$2:$H$896,8,FALSE),0)</f>
        <v>45528</v>
      </c>
      <c r="AC187" s="292"/>
    </row>
    <row r="188" spans="1:29" x14ac:dyDescent="0.25">
      <c r="A188" s="67">
        <v>43813</v>
      </c>
      <c r="B188" s="280">
        <f>IFERROR(VLOOKUP($A188,'[2]Campaigns cost'!$A$2:$H$896,8,FALSE),0)</f>
        <v>64040</v>
      </c>
      <c r="C188" s="280">
        <v>0</v>
      </c>
      <c r="AA188" s="67">
        <v>43813</v>
      </c>
      <c r="AB188" s="280">
        <f>IFERROR(VLOOKUP($A188,'[2]Campaigns cost'!$A$2:$H$896,8,FALSE),0)</f>
        <v>64040</v>
      </c>
      <c r="AC188" s="292"/>
    </row>
    <row r="189" spans="1:29" x14ac:dyDescent="0.25">
      <c r="A189" s="67">
        <v>43814</v>
      </c>
      <c r="B189" s="280">
        <f>IFERROR(VLOOKUP($A189,'[2]Campaigns cost'!$A$2:$H$896,8,FALSE),0)</f>
        <v>55939</v>
      </c>
      <c r="C189" s="280">
        <v>0</v>
      </c>
      <c r="AA189" s="67">
        <v>43814</v>
      </c>
      <c r="AB189" s="280">
        <f>IFERROR(VLOOKUP($A189,'[2]Campaigns cost'!$A$2:$H$896,8,FALSE),0)</f>
        <v>55939</v>
      </c>
      <c r="AC189" s="292"/>
    </row>
    <row r="190" spans="1:29" x14ac:dyDescent="0.25">
      <c r="A190" s="67">
        <v>43815</v>
      </c>
      <c r="B190" s="280">
        <f>IFERROR(VLOOKUP($A190,'[2]Campaigns cost'!$A$2:$H$896,8,FALSE),0)</f>
        <v>30002</v>
      </c>
      <c r="C190" s="280">
        <v>0</v>
      </c>
      <c r="AA190" s="67">
        <v>43815</v>
      </c>
      <c r="AB190" s="280">
        <f>IFERROR(VLOOKUP($A190,'[2]Campaigns cost'!$A$2:$H$896,8,FALSE),0)</f>
        <v>30002</v>
      </c>
      <c r="AC190" s="292"/>
    </row>
    <row r="191" spans="1:29" x14ac:dyDescent="0.25">
      <c r="A191" s="67">
        <v>43816</v>
      </c>
      <c r="B191" s="280">
        <f>IFERROR(VLOOKUP($A191,'[2]Campaigns cost'!$A$2:$H$896,8,FALSE),0)</f>
        <v>27133</v>
      </c>
      <c r="C191" s="280">
        <v>0</v>
      </c>
      <c r="AA191" s="67">
        <v>43816</v>
      </c>
      <c r="AB191" s="280">
        <f>IFERROR(VLOOKUP($A191,'[2]Campaigns cost'!$A$2:$H$896,8,FALSE),0)</f>
        <v>27133</v>
      </c>
      <c r="AC191" s="292"/>
    </row>
    <row r="192" spans="1:29" x14ac:dyDescent="0.25">
      <c r="A192" s="67">
        <v>43817</v>
      </c>
      <c r="B192" s="280">
        <f>IFERROR(VLOOKUP($A192,'[2]Campaigns cost'!$A$2:$H$896,8,FALSE),0)</f>
        <v>30986</v>
      </c>
      <c r="C192" s="280">
        <v>0</v>
      </c>
      <c r="AA192" s="67">
        <v>43817</v>
      </c>
      <c r="AB192" s="280">
        <f>IFERROR(VLOOKUP($A192,'[2]Campaigns cost'!$A$2:$H$896,8,FALSE),0)</f>
        <v>30986</v>
      </c>
      <c r="AC192" s="292"/>
    </row>
    <row r="193" spans="1:29" x14ac:dyDescent="0.25">
      <c r="A193" s="67">
        <v>43818</v>
      </c>
      <c r="B193" s="280">
        <f>IFERROR(VLOOKUP($A193,'[2]Campaigns cost'!$A$2:$H$896,8,FALSE),0)</f>
        <v>34662</v>
      </c>
      <c r="C193" s="280">
        <v>0</v>
      </c>
      <c r="AA193" s="67">
        <v>43818</v>
      </c>
      <c r="AB193" s="280">
        <f>IFERROR(VLOOKUP($A193,'[2]Campaigns cost'!$A$2:$H$896,8,FALSE),0)</f>
        <v>34662</v>
      </c>
      <c r="AC193" s="292"/>
    </row>
    <row r="194" spans="1:29" x14ac:dyDescent="0.25">
      <c r="A194" s="67">
        <v>43819</v>
      </c>
      <c r="B194" s="280">
        <f>IFERROR(VLOOKUP($A194,'[2]Campaigns cost'!$A$2:$H$896,8,FALSE),0)</f>
        <v>46911</v>
      </c>
      <c r="C194" s="280">
        <v>0</v>
      </c>
      <c r="AA194" s="67">
        <v>43819</v>
      </c>
      <c r="AB194" s="280">
        <f>IFERROR(VLOOKUP($A194,'[2]Campaigns cost'!$A$2:$H$896,8,FALSE),0)</f>
        <v>46911</v>
      </c>
      <c r="AC194" s="292"/>
    </row>
    <row r="195" spans="1:29" x14ac:dyDescent="0.25">
      <c r="A195" s="67">
        <v>43820</v>
      </c>
      <c r="B195" s="280">
        <f>IFERROR(VLOOKUP($A195,'[2]Campaigns cost'!$A$2:$H$896,8,FALSE),0)</f>
        <v>52027</v>
      </c>
      <c r="C195" s="280">
        <v>0</v>
      </c>
      <c r="AA195" s="67">
        <v>43820</v>
      </c>
      <c r="AB195" s="280">
        <f>IFERROR(VLOOKUP($A195,'[2]Campaigns cost'!$A$2:$H$896,8,FALSE),0)</f>
        <v>52027</v>
      </c>
      <c r="AC195" s="292"/>
    </row>
    <row r="196" spans="1:29" x14ac:dyDescent="0.25">
      <c r="A196" s="67">
        <v>43821</v>
      </c>
      <c r="B196" s="280">
        <f>IFERROR(VLOOKUP($A196,'[2]Campaigns cost'!$A$2:$H$896,8,FALSE),0)</f>
        <v>26317</v>
      </c>
      <c r="C196" s="280">
        <v>0</v>
      </c>
      <c r="AA196" s="67">
        <v>43821</v>
      </c>
      <c r="AB196" s="280">
        <f>IFERROR(VLOOKUP($A196,'[2]Campaigns cost'!$A$2:$H$896,8,FALSE),0)</f>
        <v>26317</v>
      </c>
      <c r="AC196" s="292"/>
    </row>
    <row r="197" spans="1:29" x14ac:dyDescent="0.25">
      <c r="A197" s="67">
        <v>43822</v>
      </c>
      <c r="B197" s="280">
        <f>IFERROR(VLOOKUP($A197,'[2]Campaigns cost'!$A$2:$H$896,8,FALSE),0)</f>
        <v>14946</v>
      </c>
      <c r="C197" s="280">
        <v>0</v>
      </c>
      <c r="AA197" s="67">
        <v>43822</v>
      </c>
      <c r="AB197" s="280">
        <f>IFERROR(VLOOKUP($A197,'[2]Campaigns cost'!$A$2:$H$896,8,FALSE),0)</f>
        <v>14946</v>
      </c>
      <c r="AC197" s="292"/>
    </row>
    <row r="198" spans="1:29" x14ac:dyDescent="0.25">
      <c r="A198" s="67">
        <v>43823</v>
      </c>
      <c r="B198" s="280">
        <f>IFERROR(VLOOKUP($A198,'[2]Campaigns cost'!$A$2:$H$896,8,FALSE),0)</f>
        <v>14736</v>
      </c>
      <c r="C198" s="280">
        <v>0</v>
      </c>
      <c r="AA198" s="67">
        <v>43823</v>
      </c>
      <c r="AB198" s="280">
        <f>IFERROR(VLOOKUP($A198,'[2]Campaigns cost'!$A$2:$H$896,8,FALSE),0)</f>
        <v>14736</v>
      </c>
      <c r="AC198" s="292"/>
    </row>
    <row r="199" spans="1:29" x14ac:dyDescent="0.25">
      <c r="A199" s="67">
        <v>43824</v>
      </c>
      <c r="B199" s="280">
        <f>IFERROR(VLOOKUP($A199,'[2]Campaigns cost'!$A$2:$H$896,8,FALSE),0)</f>
        <v>12380</v>
      </c>
      <c r="C199" s="280">
        <v>0</v>
      </c>
      <c r="AA199" s="67">
        <v>43824</v>
      </c>
      <c r="AB199" s="280">
        <f>IFERROR(VLOOKUP($A199,'[2]Campaigns cost'!$A$2:$H$896,8,FALSE),0)</f>
        <v>12380</v>
      </c>
      <c r="AC199" s="292"/>
    </row>
    <row r="200" spans="1:29" x14ac:dyDescent="0.25">
      <c r="A200" s="67">
        <v>43825</v>
      </c>
      <c r="B200" s="280">
        <f>IFERROR(VLOOKUP($A200,'[2]Campaigns cost'!$A$2:$H$896,8,FALSE),0)</f>
        <v>9412</v>
      </c>
      <c r="C200" s="280">
        <v>0</v>
      </c>
      <c r="AA200" s="67">
        <v>43825</v>
      </c>
      <c r="AB200" s="280">
        <f>IFERROR(VLOOKUP($A200,'[2]Campaigns cost'!$A$2:$H$896,8,FALSE),0)</f>
        <v>9412</v>
      </c>
      <c r="AC200" s="292"/>
    </row>
    <row r="201" spans="1:29" x14ac:dyDescent="0.25">
      <c r="A201" s="67">
        <v>43826</v>
      </c>
      <c r="B201" s="280">
        <f>IFERROR(VLOOKUP($A201,'[2]Campaigns cost'!$A$2:$H$896,8,FALSE),0)</f>
        <v>7144</v>
      </c>
      <c r="C201" s="280">
        <v>0</v>
      </c>
      <c r="AA201" s="67">
        <v>43826</v>
      </c>
      <c r="AB201" s="280">
        <f>IFERROR(VLOOKUP($A201,'[2]Campaigns cost'!$A$2:$H$896,8,FALSE),0)</f>
        <v>7144</v>
      </c>
      <c r="AC201" s="292"/>
    </row>
    <row r="202" spans="1:29" x14ac:dyDescent="0.25">
      <c r="A202" s="67">
        <v>43827</v>
      </c>
      <c r="B202" s="280">
        <f>IFERROR(VLOOKUP($A202,'[2]Campaigns cost'!$A$2:$H$896,8,FALSE),0)</f>
        <v>4906</v>
      </c>
      <c r="C202" s="280">
        <v>0</v>
      </c>
      <c r="AA202" s="67">
        <v>43827</v>
      </c>
      <c r="AB202" s="280">
        <f>IFERROR(VLOOKUP($A202,'[2]Campaigns cost'!$A$2:$H$896,8,FALSE),0)</f>
        <v>4906</v>
      </c>
      <c r="AC202" s="292"/>
    </row>
    <row r="203" spans="1:29" x14ac:dyDescent="0.25">
      <c r="A203" s="67">
        <v>43828</v>
      </c>
      <c r="B203" s="280">
        <f>IFERROR(VLOOKUP($A203,'[2]Campaigns cost'!$A$2:$H$896,8,FALSE),0)</f>
        <v>4378</v>
      </c>
      <c r="C203" s="280">
        <v>0</v>
      </c>
      <c r="AA203" s="67">
        <v>43828</v>
      </c>
      <c r="AB203" s="280">
        <f>IFERROR(VLOOKUP($A203,'[2]Campaigns cost'!$A$2:$H$896,8,FALSE),0)</f>
        <v>4378</v>
      </c>
      <c r="AC203" s="292"/>
    </row>
    <row r="204" spans="1:29" x14ac:dyDescent="0.25">
      <c r="A204" s="67">
        <v>43829</v>
      </c>
      <c r="B204" s="280">
        <f>IFERROR(VLOOKUP($A204,'[2]Campaigns cost'!$A$2:$H$896,8,FALSE),0)</f>
        <v>3277</v>
      </c>
      <c r="C204" s="280">
        <v>0</v>
      </c>
      <c r="AA204" s="67">
        <v>43829</v>
      </c>
      <c r="AB204" s="280">
        <f>IFERROR(VLOOKUP($A204,'[2]Campaigns cost'!$A$2:$H$896,8,FALSE),0)</f>
        <v>3277</v>
      </c>
      <c r="AC204" s="292"/>
    </row>
    <row r="205" spans="1:29" x14ac:dyDescent="0.25">
      <c r="A205" s="67">
        <v>43830</v>
      </c>
      <c r="B205" s="280">
        <f>IFERROR(VLOOKUP($A205,'[2]Campaigns cost'!$A$2:$H$896,8,FALSE),0)</f>
        <v>7104</v>
      </c>
      <c r="C205" s="280">
        <v>0</v>
      </c>
      <c r="AA205" s="67">
        <v>43830</v>
      </c>
      <c r="AB205" s="280">
        <f>IFERROR(VLOOKUP($A205,'[2]Campaigns cost'!$A$2:$H$896,8,FALSE),0)</f>
        <v>7104</v>
      </c>
      <c r="AC205" s="292"/>
    </row>
    <row r="206" spans="1:29" x14ac:dyDescent="0.25">
      <c r="A206" s="67">
        <v>43831</v>
      </c>
      <c r="B206" s="280">
        <f>IFERROR(VLOOKUP($A206,'[2]Campaigns cost'!$A$2:$H$896,8,FALSE),0)</f>
        <v>7119</v>
      </c>
      <c r="C206" s="280">
        <v>0</v>
      </c>
      <c r="AA206" s="67">
        <v>43831</v>
      </c>
      <c r="AB206" s="280">
        <f>IFERROR(VLOOKUP($A206,'[2]Campaigns cost'!$A$2:$H$896,8,FALSE),0)</f>
        <v>7119</v>
      </c>
      <c r="AC206" s="292"/>
    </row>
    <row r="207" spans="1:29" x14ac:dyDescent="0.25">
      <c r="A207" s="67">
        <v>43832</v>
      </c>
      <c r="B207" s="280">
        <f>IFERROR(VLOOKUP($A207,'[2]Campaigns cost'!$A$2:$H$896,8,FALSE),0)</f>
        <v>3922</v>
      </c>
      <c r="C207" s="280">
        <v>0</v>
      </c>
      <c r="AA207" s="67">
        <v>43832</v>
      </c>
      <c r="AB207" s="280">
        <f>IFERROR(VLOOKUP($A207,'[2]Campaigns cost'!$A$2:$H$896,8,FALSE),0)</f>
        <v>3922</v>
      </c>
      <c r="AC207" s="292"/>
    </row>
    <row r="208" spans="1:29" x14ac:dyDescent="0.25">
      <c r="A208" s="67">
        <v>43833</v>
      </c>
      <c r="B208" s="280">
        <f>IFERROR(VLOOKUP($A208,'[2]Campaigns cost'!$A$2:$H$896,8,FALSE),0)</f>
        <v>4850</v>
      </c>
      <c r="C208" s="280">
        <v>0</v>
      </c>
      <c r="AA208" s="67">
        <v>43833</v>
      </c>
      <c r="AB208" s="280">
        <f>IFERROR(VLOOKUP($A208,'[2]Campaigns cost'!$A$2:$H$896,8,FALSE),0)</f>
        <v>4850</v>
      </c>
      <c r="AC208" s="292"/>
    </row>
    <row r="209" spans="1:29" x14ac:dyDescent="0.25">
      <c r="A209" s="67">
        <v>43834</v>
      </c>
      <c r="B209" s="280">
        <f>IFERROR(VLOOKUP($A209,'[2]Campaigns cost'!$A$2:$H$896,8,FALSE),0)</f>
        <v>6023</v>
      </c>
      <c r="C209" s="280">
        <v>0</v>
      </c>
      <c r="AA209" s="67">
        <v>43834</v>
      </c>
      <c r="AB209" s="280">
        <f>IFERROR(VLOOKUP($A209,'[2]Campaigns cost'!$A$2:$H$896,8,FALSE),0)</f>
        <v>6023</v>
      </c>
      <c r="AC209" s="292"/>
    </row>
    <row r="210" spans="1:29" x14ac:dyDescent="0.25">
      <c r="A210" s="67">
        <v>43835</v>
      </c>
      <c r="B210" s="280">
        <f>IFERROR(VLOOKUP($A210,'[2]Campaigns cost'!$A$2:$H$896,8,FALSE),0)</f>
        <v>4857</v>
      </c>
      <c r="C210" s="280">
        <v>0</v>
      </c>
      <c r="AA210" s="67">
        <v>43835</v>
      </c>
      <c r="AB210" s="280">
        <f>IFERROR(VLOOKUP($A210,'[2]Campaigns cost'!$A$2:$H$896,8,FALSE),0)</f>
        <v>4857</v>
      </c>
      <c r="AC210" s="292"/>
    </row>
    <row r="211" spans="1:29" x14ac:dyDescent="0.25">
      <c r="A211" s="67">
        <v>43836</v>
      </c>
      <c r="B211" s="280">
        <f>IFERROR(VLOOKUP($A211,'[2]Campaigns cost'!$A$2:$H$896,8,FALSE),0)</f>
        <v>3431</v>
      </c>
      <c r="C211" s="280">
        <v>0</v>
      </c>
      <c r="AA211" s="67">
        <v>43836</v>
      </c>
      <c r="AB211" s="280">
        <f>IFERROR(VLOOKUP($A211,'[2]Campaigns cost'!$A$2:$H$896,8,FALSE),0)</f>
        <v>3431</v>
      </c>
      <c r="AC211" s="292"/>
    </row>
    <row r="212" spans="1:29" x14ac:dyDescent="0.25">
      <c r="A212" s="67">
        <v>43837</v>
      </c>
      <c r="B212" s="280">
        <f>IFERROR(VLOOKUP($A212,'[2]Campaigns cost'!$A$2:$H$896,8,FALSE),0)</f>
        <v>3302</v>
      </c>
      <c r="C212" s="280">
        <v>0</v>
      </c>
      <c r="AA212" s="67">
        <v>43837</v>
      </c>
      <c r="AB212" s="280">
        <f>IFERROR(VLOOKUP($A212,'[2]Campaigns cost'!$A$2:$H$896,8,FALSE),0)</f>
        <v>3302</v>
      </c>
      <c r="AC212" s="292"/>
    </row>
    <row r="213" spans="1:29" x14ac:dyDescent="0.25">
      <c r="A213" s="67">
        <v>43838</v>
      </c>
      <c r="B213" s="280">
        <f>IFERROR(VLOOKUP($A213,'[2]Campaigns cost'!$A$2:$H$896,8,FALSE),0)</f>
        <v>3136</v>
      </c>
      <c r="C213" s="280">
        <v>0</v>
      </c>
      <c r="AA213" s="67">
        <v>43838</v>
      </c>
      <c r="AB213" s="280">
        <f>IFERROR(VLOOKUP($A213,'[2]Campaigns cost'!$A$2:$H$896,8,FALSE),0)</f>
        <v>3136</v>
      </c>
      <c r="AC213" s="292"/>
    </row>
    <row r="214" spans="1:29" x14ac:dyDescent="0.25">
      <c r="A214" s="67">
        <v>43839</v>
      </c>
      <c r="B214" s="280">
        <f>IFERROR(VLOOKUP($A214,'[2]Campaigns cost'!$A$2:$H$896,8,FALSE),0)</f>
        <v>2837</v>
      </c>
      <c r="C214" s="280">
        <v>0</v>
      </c>
      <c r="AA214" s="67">
        <v>43839</v>
      </c>
      <c r="AB214" s="280">
        <f>IFERROR(VLOOKUP($A214,'[2]Campaigns cost'!$A$2:$H$896,8,FALSE),0)</f>
        <v>2837</v>
      </c>
      <c r="AC214" s="292"/>
    </row>
    <row r="215" spans="1:29" x14ac:dyDescent="0.25">
      <c r="A215" s="67">
        <v>43840</v>
      </c>
      <c r="B215" s="280">
        <f>IFERROR(VLOOKUP($A215,'[2]Campaigns cost'!$A$2:$H$896,8,FALSE),0)</f>
        <v>3269</v>
      </c>
      <c r="C215" s="280">
        <v>0</v>
      </c>
      <c r="AA215" s="67">
        <v>43840</v>
      </c>
      <c r="AB215" s="280">
        <f>IFERROR(VLOOKUP($A215,'[2]Campaigns cost'!$A$2:$H$896,8,FALSE),0)</f>
        <v>3269</v>
      </c>
      <c r="AC215" s="292"/>
    </row>
    <row r="216" spans="1:29" x14ac:dyDescent="0.25">
      <c r="A216" s="67">
        <v>43841</v>
      </c>
      <c r="B216" s="280">
        <f>IFERROR(VLOOKUP($A216,'[2]Campaigns cost'!$A$2:$H$896,8,FALSE),0)</f>
        <v>3961</v>
      </c>
      <c r="C216" s="280">
        <v>0</v>
      </c>
      <c r="AA216" s="67">
        <v>43841</v>
      </c>
      <c r="AB216" s="280">
        <f>IFERROR(VLOOKUP($A216,'[2]Campaigns cost'!$A$2:$H$896,8,FALSE),0)</f>
        <v>3961</v>
      </c>
      <c r="AC216" s="292"/>
    </row>
    <row r="217" spans="1:29" x14ac:dyDescent="0.25">
      <c r="A217" s="67">
        <v>43842</v>
      </c>
      <c r="B217" s="280">
        <f>IFERROR(VLOOKUP($A217,'[2]Campaigns cost'!$A$2:$H$896,8,FALSE),0)</f>
        <v>2790</v>
      </c>
      <c r="C217" s="280">
        <v>0</v>
      </c>
      <c r="AA217" s="67">
        <v>43842</v>
      </c>
      <c r="AB217" s="280">
        <f>IFERROR(VLOOKUP($A217,'[2]Campaigns cost'!$A$2:$H$896,8,FALSE),0)</f>
        <v>2790</v>
      </c>
      <c r="AC217" s="292"/>
    </row>
    <row r="218" spans="1:29" x14ac:dyDescent="0.25">
      <c r="A218" s="67">
        <v>43843</v>
      </c>
      <c r="B218" s="280">
        <f>IFERROR(VLOOKUP($A218,'[2]Campaigns cost'!$A$2:$H$896,8,FALSE),0)</f>
        <v>1890</v>
      </c>
      <c r="C218" s="280">
        <v>0</v>
      </c>
      <c r="AA218" s="67">
        <v>43843</v>
      </c>
      <c r="AB218" s="280">
        <f>IFERROR(VLOOKUP($A218,'[2]Campaigns cost'!$A$2:$H$896,8,FALSE),0)</f>
        <v>1890</v>
      </c>
      <c r="AC218" s="292"/>
    </row>
    <row r="219" spans="1:29" x14ac:dyDescent="0.25">
      <c r="A219" s="67">
        <v>43844</v>
      </c>
      <c r="B219" s="280">
        <f>IFERROR(VLOOKUP($A219,'[2]Campaigns cost'!$A$2:$H$896,8,FALSE),0)</f>
        <v>3039</v>
      </c>
      <c r="C219" s="280">
        <v>0</v>
      </c>
      <c r="AA219" s="67">
        <v>43844</v>
      </c>
      <c r="AB219" s="280">
        <f>IFERROR(VLOOKUP($A219,'[2]Campaigns cost'!$A$2:$H$896,8,FALSE),0)</f>
        <v>3039</v>
      </c>
      <c r="AC219" s="292"/>
    </row>
    <row r="220" spans="1:29" x14ac:dyDescent="0.25">
      <c r="A220" s="67">
        <v>43845</v>
      </c>
      <c r="B220" s="280">
        <f>IFERROR(VLOOKUP($A220,'[2]Campaigns cost'!$A$2:$H$896,8,FALSE),0)</f>
        <v>3363</v>
      </c>
      <c r="C220" s="280">
        <v>0</v>
      </c>
      <c r="AA220" s="67">
        <v>43845</v>
      </c>
      <c r="AB220" s="280">
        <f>IFERROR(VLOOKUP($A220,'[2]Campaigns cost'!$A$2:$H$896,8,FALSE),0)</f>
        <v>3363</v>
      </c>
      <c r="AC220" s="292"/>
    </row>
    <row r="221" spans="1:29" x14ac:dyDescent="0.25">
      <c r="A221" s="67">
        <v>43846</v>
      </c>
      <c r="B221" s="280">
        <f>IFERROR(VLOOKUP($A221,'[2]Campaigns cost'!$A$2:$H$896,8,FALSE),0)</f>
        <v>4655</v>
      </c>
      <c r="C221" s="280">
        <v>0</v>
      </c>
      <c r="AA221" s="67">
        <v>43846</v>
      </c>
      <c r="AB221" s="280">
        <f>IFERROR(VLOOKUP($A221,'[2]Campaigns cost'!$A$2:$H$896,8,FALSE),0)</f>
        <v>4655</v>
      </c>
      <c r="AC221" s="292"/>
    </row>
    <row r="222" spans="1:29" x14ac:dyDescent="0.25">
      <c r="A222" s="67">
        <v>43847</v>
      </c>
      <c r="B222" s="280">
        <f>IFERROR(VLOOKUP($A222,'[2]Campaigns cost'!$A$2:$H$896,8,FALSE),0)</f>
        <v>6556</v>
      </c>
      <c r="C222" s="280">
        <v>0</v>
      </c>
      <c r="AA222" s="67">
        <v>43847</v>
      </c>
      <c r="AB222" s="280">
        <f>IFERROR(VLOOKUP($A222,'[2]Campaigns cost'!$A$2:$H$896,8,FALSE),0)</f>
        <v>6556</v>
      </c>
      <c r="AC222" s="292"/>
    </row>
    <row r="223" spans="1:29" x14ac:dyDescent="0.25">
      <c r="A223" s="67">
        <v>43848</v>
      </c>
      <c r="B223" s="280">
        <f>IFERROR(VLOOKUP($A223,'[2]Campaigns cost'!$A$2:$H$896,8,FALSE),0)</f>
        <v>9670</v>
      </c>
      <c r="C223" s="280">
        <v>0</v>
      </c>
      <c r="AA223" s="67">
        <v>43848</v>
      </c>
      <c r="AB223" s="280">
        <f>IFERROR(VLOOKUP($A223,'[2]Campaigns cost'!$A$2:$H$896,8,FALSE),0)</f>
        <v>9670</v>
      </c>
      <c r="AC223" s="292"/>
    </row>
    <row r="224" spans="1:29" x14ac:dyDescent="0.25">
      <c r="A224" s="67">
        <v>43849</v>
      </c>
      <c r="B224" s="280">
        <f>IFERROR(VLOOKUP($A224,'[2]Campaigns cost'!$A$2:$H$896,8,FALSE),0)</f>
        <v>9490</v>
      </c>
      <c r="C224" s="280">
        <v>0</v>
      </c>
      <c r="AA224" s="67">
        <v>43849</v>
      </c>
      <c r="AB224" s="280">
        <f>IFERROR(VLOOKUP($A224,'[2]Campaigns cost'!$A$2:$H$896,8,FALSE),0)</f>
        <v>9490</v>
      </c>
      <c r="AC224" s="292"/>
    </row>
    <row r="225" spans="1:29" x14ac:dyDescent="0.25">
      <c r="A225" s="67">
        <v>43850</v>
      </c>
      <c r="B225" s="280">
        <f>IFERROR(VLOOKUP($A225,'[2]Campaigns cost'!$A$2:$H$896,8,FALSE),0)</f>
        <v>5755</v>
      </c>
      <c r="C225" s="280">
        <v>0</v>
      </c>
      <c r="AA225" s="67">
        <v>43850</v>
      </c>
      <c r="AB225" s="280">
        <f>IFERROR(VLOOKUP($A225,'[2]Campaigns cost'!$A$2:$H$896,8,FALSE),0)</f>
        <v>5755</v>
      </c>
      <c r="AC225" s="292"/>
    </row>
    <row r="226" spans="1:29" x14ac:dyDescent="0.25">
      <c r="A226" s="67">
        <v>43851</v>
      </c>
      <c r="B226" s="280">
        <f>IFERROR(VLOOKUP($A226,'[2]Campaigns cost'!$A$2:$H$896,8,FALSE),0)</f>
        <v>8000</v>
      </c>
      <c r="C226" s="280">
        <v>0</v>
      </c>
      <c r="AA226" s="67">
        <v>43851</v>
      </c>
      <c r="AB226" s="280">
        <f>IFERROR(VLOOKUP($A226,'[2]Campaigns cost'!$A$2:$H$896,8,FALSE),0)</f>
        <v>8000</v>
      </c>
      <c r="AC226" s="292"/>
    </row>
    <row r="227" spans="1:29" x14ac:dyDescent="0.25">
      <c r="A227" s="67">
        <v>43852</v>
      </c>
      <c r="B227" s="280">
        <f>IFERROR(VLOOKUP($A227,'[2]Campaigns cost'!$A$2:$H$896,8,FALSE),0)</f>
        <v>9175</v>
      </c>
      <c r="C227" s="280">
        <v>0</v>
      </c>
      <c r="AA227" s="67">
        <v>43852</v>
      </c>
      <c r="AB227" s="280">
        <f>IFERROR(VLOOKUP($A227,'[2]Campaigns cost'!$A$2:$H$896,8,FALSE),0)</f>
        <v>9175</v>
      </c>
      <c r="AC227" s="292"/>
    </row>
    <row r="228" spans="1:29" x14ac:dyDescent="0.25">
      <c r="A228" s="67">
        <v>43853</v>
      </c>
      <c r="B228" s="280">
        <f>IFERROR(VLOOKUP($A228,'[2]Campaigns cost'!$A$2:$H$896,8,FALSE),0)</f>
        <v>10567</v>
      </c>
      <c r="C228" s="280">
        <v>0</v>
      </c>
      <c r="AA228" s="67">
        <v>43853</v>
      </c>
      <c r="AB228" s="280">
        <f>IFERROR(VLOOKUP($A228,'[2]Campaigns cost'!$A$2:$H$896,8,FALSE),0)</f>
        <v>10567</v>
      </c>
      <c r="AC228" s="292"/>
    </row>
    <row r="229" spans="1:29" x14ac:dyDescent="0.25">
      <c r="A229" s="67">
        <v>43854</v>
      </c>
      <c r="B229" s="280">
        <f>IFERROR(VLOOKUP($A229,'[2]Campaigns cost'!$A$2:$H$896,8,FALSE),0)</f>
        <v>15407</v>
      </c>
      <c r="C229" s="280">
        <v>0</v>
      </c>
      <c r="AA229" s="67">
        <v>43854</v>
      </c>
      <c r="AB229" s="280">
        <f>IFERROR(VLOOKUP($A229,'[2]Campaigns cost'!$A$2:$H$896,8,FALSE),0)</f>
        <v>15407</v>
      </c>
      <c r="AC229" s="292"/>
    </row>
    <row r="230" spans="1:29" x14ac:dyDescent="0.25">
      <c r="A230" s="67">
        <v>43855</v>
      </c>
      <c r="B230" s="280">
        <f>IFERROR(VLOOKUP($A230,'[2]Campaigns cost'!$A$2:$H$896,8,FALSE),0)</f>
        <v>23029</v>
      </c>
      <c r="C230" s="280">
        <v>0</v>
      </c>
      <c r="AA230" s="67">
        <v>43855</v>
      </c>
      <c r="AB230" s="280">
        <f>IFERROR(VLOOKUP($A230,'[2]Campaigns cost'!$A$2:$H$896,8,FALSE),0)</f>
        <v>23029</v>
      </c>
      <c r="AC230" s="292"/>
    </row>
    <row r="231" spans="1:29" x14ac:dyDescent="0.25">
      <c r="A231" s="67">
        <v>43856</v>
      </c>
      <c r="B231" s="280">
        <f>IFERROR(VLOOKUP($A231,'[2]Campaigns cost'!$A$2:$H$896,8,FALSE),0)</f>
        <v>21824</v>
      </c>
      <c r="C231" s="280">
        <v>0</v>
      </c>
      <c r="AA231" s="67">
        <v>43856</v>
      </c>
      <c r="AB231" s="280">
        <f>IFERROR(VLOOKUP($A231,'[2]Campaigns cost'!$A$2:$H$896,8,FALSE),0)</f>
        <v>21824</v>
      </c>
      <c r="AC231" s="292"/>
    </row>
    <row r="232" spans="1:29" x14ac:dyDescent="0.25">
      <c r="A232" s="67">
        <v>43857</v>
      </c>
      <c r="B232" s="280">
        <f>IFERROR(VLOOKUP($A232,'[2]Campaigns cost'!$A$2:$H$896,8,FALSE),0)</f>
        <v>12111</v>
      </c>
      <c r="C232" s="280">
        <v>0</v>
      </c>
      <c r="AA232" s="67">
        <v>43857</v>
      </c>
      <c r="AB232" s="280">
        <f>IFERROR(VLOOKUP($A232,'[2]Campaigns cost'!$A$2:$H$896,8,FALSE),0)</f>
        <v>12111</v>
      </c>
      <c r="AC232" s="292"/>
    </row>
    <row r="233" spans="1:29" x14ac:dyDescent="0.25">
      <c r="A233" s="67">
        <v>43858</v>
      </c>
      <c r="B233" s="280">
        <f>IFERROR(VLOOKUP($A233,'[2]Campaigns cost'!$A$2:$H$896,8,FALSE),0)</f>
        <v>12451</v>
      </c>
      <c r="C233" s="280">
        <v>0</v>
      </c>
      <c r="AA233" s="67">
        <v>43858</v>
      </c>
      <c r="AB233" s="280">
        <f>IFERROR(VLOOKUP($A233,'[2]Campaigns cost'!$A$2:$H$896,8,FALSE),0)</f>
        <v>12451</v>
      </c>
      <c r="AC233" s="292"/>
    </row>
    <row r="234" spans="1:29" x14ac:dyDescent="0.25">
      <c r="A234" s="67">
        <v>43859</v>
      </c>
      <c r="B234" s="280">
        <f>IFERROR(VLOOKUP($A234,'[2]Campaigns cost'!$A$2:$H$896,8,FALSE),0)</f>
        <v>12637</v>
      </c>
      <c r="C234" s="280">
        <v>0</v>
      </c>
      <c r="AA234" s="67">
        <v>43859</v>
      </c>
      <c r="AB234" s="280">
        <f>IFERROR(VLOOKUP($A234,'[2]Campaigns cost'!$A$2:$H$896,8,FALSE),0)</f>
        <v>12637</v>
      </c>
      <c r="AC234" s="292"/>
    </row>
    <row r="235" spans="1:29" x14ac:dyDescent="0.25">
      <c r="A235" s="67">
        <v>43860</v>
      </c>
      <c r="B235" s="280">
        <f>IFERROR(VLOOKUP($A235,'[2]Campaigns cost'!$A$2:$H$896,8,FALSE),0)</f>
        <v>12955</v>
      </c>
      <c r="C235" s="280">
        <v>0</v>
      </c>
      <c r="AA235" s="67">
        <v>43860</v>
      </c>
      <c r="AB235" s="280">
        <f>IFERROR(VLOOKUP($A235,'[2]Campaigns cost'!$A$2:$H$896,8,FALSE),0)</f>
        <v>12955</v>
      </c>
      <c r="AC235" s="292"/>
    </row>
    <row r="236" spans="1:29" x14ac:dyDescent="0.25">
      <c r="A236" s="67">
        <v>43861</v>
      </c>
      <c r="B236" s="280">
        <f>IFERROR(VLOOKUP($A236,'[2]Campaigns cost'!$A$2:$H$896,8,FALSE),0)</f>
        <v>17629</v>
      </c>
      <c r="C236" s="280">
        <v>0</v>
      </c>
      <c r="AA236" s="67">
        <v>43861</v>
      </c>
      <c r="AB236" s="280">
        <f>IFERROR(VLOOKUP($A236,'[2]Campaigns cost'!$A$2:$H$896,8,FALSE),0)</f>
        <v>17629</v>
      </c>
      <c r="AC236" s="292"/>
    </row>
    <row r="237" spans="1:29" x14ac:dyDescent="0.25">
      <c r="A237" s="67">
        <v>43862</v>
      </c>
      <c r="B237" s="280">
        <f>IFERROR(VLOOKUP($A237,'[2]Campaigns cost'!$A$2:$H$896,8,FALSE),0)</f>
        <v>24502</v>
      </c>
      <c r="C237" s="280">
        <v>0</v>
      </c>
      <c r="AA237" s="67">
        <v>43862</v>
      </c>
      <c r="AB237" s="280">
        <f>IFERROR(VLOOKUP($A237,'[2]Campaigns cost'!$A$2:$H$896,8,FALSE),0)</f>
        <v>24502</v>
      </c>
      <c r="AC237" s="292"/>
    </row>
    <row r="238" spans="1:29" x14ac:dyDescent="0.25">
      <c r="A238" s="67">
        <v>43863</v>
      </c>
      <c r="B238" s="280">
        <f>IFERROR(VLOOKUP($A238,'[2]Campaigns cost'!$A$2:$H$896,8,FALSE),0)</f>
        <v>21912</v>
      </c>
      <c r="C238" s="280">
        <v>0</v>
      </c>
      <c r="AA238" s="67">
        <v>43863</v>
      </c>
      <c r="AB238" s="280">
        <f>IFERROR(VLOOKUP($A238,'[2]Campaigns cost'!$A$2:$H$896,8,FALSE),0)</f>
        <v>21912</v>
      </c>
      <c r="AC238" s="292"/>
    </row>
    <row r="239" spans="1:29" x14ac:dyDescent="0.25">
      <c r="A239" s="67">
        <v>43864</v>
      </c>
      <c r="B239" s="280">
        <f>IFERROR(VLOOKUP($A239,'[2]Campaigns cost'!$A$2:$H$896,8,FALSE),0)</f>
        <v>11050</v>
      </c>
      <c r="C239" s="280">
        <v>0</v>
      </c>
      <c r="AA239" s="67">
        <v>43864</v>
      </c>
      <c r="AB239" s="280">
        <f>IFERROR(VLOOKUP($A239,'[2]Campaigns cost'!$A$2:$H$896,8,FALSE),0)</f>
        <v>11050</v>
      </c>
      <c r="AC239" s="292"/>
    </row>
    <row r="240" spans="1:29" x14ac:dyDescent="0.25">
      <c r="A240" s="67">
        <v>43865</v>
      </c>
      <c r="B240" s="280">
        <f>IFERROR(VLOOKUP($A240,'[2]Campaigns cost'!$A$2:$H$896,8,FALSE),0)</f>
        <v>9999</v>
      </c>
      <c r="C240" s="280">
        <v>0</v>
      </c>
      <c r="AA240" s="67">
        <v>43865</v>
      </c>
      <c r="AB240" s="280">
        <f>IFERROR(VLOOKUP($A240,'[2]Campaigns cost'!$A$2:$H$896,8,FALSE),0)</f>
        <v>9999</v>
      </c>
      <c r="AC240" s="292"/>
    </row>
    <row r="241" spans="1:29" x14ac:dyDescent="0.25">
      <c r="A241" s="67">
        <v>43866</v>
      </c>
      <c r="B241" s="280">
        <f>IFERROR(VLOOKUP($A241,'[2]Campaigns cost'!$A$2:$H$896,8,FALSE),0)</f>
        <v>11523</v>
      </c>
      <c r="C241" s="280">
        <v>0</v>
      </c>
      <c r="AA241" s="67">
        <v>43866</v>
      </c>
      <c r="AB241" s="280">
        <f>IFERROR(VLOOKUP($A241,'[2]Campaigns cost'!$A$2:$H$896,8,FALSE),0)</f>
        <v>11523</v>
      </c>
      <c r="AC241" s="292"/>
    </row>
    <row r="242" spans="1:29" x14ac:dyDescent="0.25">
      <c r="A242" s="67">
        <v>43867</v>
      </c>
      <c r="B242" s="280">
        <f>IFERROR(VLOOKUP($A242,'[2]Campaigns cost'!$A$2:$H$896,8,FALSE),0)</f>
        <v>12176</v>
      </c>
      <c r="C242" s="280">
        <v>0</v>
      </c>
      <c r="AA242" s="67">
        <v>43867</v>
      </c>
      <c r="AB242" s="280">
        <f>IFERROR(VLOOKUP($A242,'[2]Campaigns cost'!$A$2:$H$896,8,FALSE),0)</f>
        <v>12176</v>
      </c>
      <c r="AC242" s="292"/>
    </row>
    <row r="243" spans="1:29" x14ac:dyDescent="0.25">
      <c r="A243" s="67">
        <v>43868</v>
      </c>
      <c r="B243" s="280">
        <f>IFERROR(VLOOKUP($A243,'[2]Campaigns cost'!$A$2:$H$896,8,FALSE),0)</f>
        <v>16145</v>
      </c>
      <c r="C243" s="280">
        <v>0</v>
      </c>
      <c r="AA243" s="67">
        <v>43868</v>
      </c>
      <c r="AB243" s="280">
        <f>IFERROR(VLOOKUP($A243,'[2]Campaigns cost'!$A$2:$H$896,8,FALSE),0)</f>
        <v>16145</v>
      </c>
      <c r="AC243" s="292"/>
    </row>
    <row r="244" spans="1:29" x14ac:dyDescent="0.25">
      <c r="A244" s="67">
        <v>43869</v>
      </c>
      <c r="B244" s="280">
        <f>IFERROR(VLOOKUP($A244,'[2]Campaigns cost'!$A$2:$H$896,8,FALSE),0)</f>
        <v>24083</v>
      </c>
      <c r="C244" s="280">
        <v>0</v>
      </c>
      <c r="AA244" s="67">
        <v>43869</v>
      </c>
      <c r="AB244" s="280">
        <f>IFERROR(VLOOKUP($A244,'[2]Campaigns cost'!$A$2:$H$896,8,FALSE),0)</f>
        <v>24083</v>
      </c>
      <c r="AC244" s="292"/>
    </row>
    <row r="245" spans="1:29" x14ac:dyDescent="0.25">
      <c r="A245" s="67">
        <v>43870</v>
      </c>
      <c r="B245" s="280">
        <f>IFERROR(VLOOKUP($A245,'[2]Campaigns cost'!$A$2:$H$896,8,FALSE),0)</f>
        <v>23770</v>
      </c>
      <c r="C245" s="280">
        <v>0</v>
      </c>
      <c r="AA245" s="67">
        <v>43870</v>
      </c>
      <c r="AB245" s="280">
        <f>IFERROR(VLOOKUP($A245,'[2]Campaigns cost'!$A$2:$H$896,8,FALSE),0)</f>
        <v>23770</v>
      </c>
      <c r="AC245" s="292"/>
    </row>
    <row r="246" spans="1:29" x14ac:dyDescent="0.25">
      <c r="A246" s="67">
        <v>43871</v>
      </c>
      <c r="B246" s="280">
        <f>IFERROR(VLOOKUP($A246,'[2]Campaigns cost'!$A$2:$H$896,8,FALSE),0)</f>
        <v>12754</v>
      </c>
      <c r="C246" s="280">
        <v>0</v>
      </c>
      <c r="AA246" s="67">
        <v>43871</v>
      </c>
      <c r="AB246" s="280">
        <f>IFERROR(VLOOKUP($A246,'[2]Campaigns cost'!$A$2:$H$896,8,FALSE),0)</f>
        <v>12754</v>
      </c>
      <c r="AC246" s="292"/>
    </row>
    <row r="247" spans="1:29" x14ac:dyDescent="0.25">
      <c r="A247" s="67">
        <v>43872</v>
      </c>
      <c r="B247" s="280">
        <f>IFERROR(VLOOKUP($A247,'[2]Campaigns cost'!$A$2:$H$896,8,FALSE),0)</f>
        <v>13020</v>
      </c>
      <c r="C247" s="280">
        <v>0</v>
      </c>
      <c r="AA247" s="67">
        <v>43872</v>
      </c>
      <c r="AB247" s="280">
        <f>IFERROR(VLOOKUP($A247,'[2]Campaigns cost'!$A$2:$H$896,8,FALSE),0)</f>
        <v>13020</v>
      </c>
      <c r="AC247" s="292"/>
    </row>
    <row r="248" spans="1:29" x14ac:dyDescent="0.25">
      <c r="A248" s="67">
        <v>43873</v>
      </c>
      <c r="B248" s="280">
        <f>IFERROR(VLOOKUP($A248,'[2]Campaigns cost'!$A$2:$H$896,8,FALSE),0)</f>
        <v>13919</v>
      </c>
      <c r="C248" s="280">
        <v>0</v>
      </c>
      <c r="AA248" s="67">
        <v>43873</v>
      </c>
      <c r="AB248" s="280">
        <f>IFERROR(VLOOKUP($A248,'[2]Campaigns cost'!$A$2:$H$896,8,FALSE),0)</f>
        <v>13919</v>
      </c>
      <c r="AC248" s="292"/>
    </row>
    <row r="249" spans="1:29" x14ac:dyDescent="0.25">
      <c r="A249" s="67">
        <v>43874</v>
      </c>
      <c r="B249" s="280">
        <f>IFERROR(VLOOKUP($A249,'[2]Campaigns cost'!$A$2:$H$896,8,FALSE),0)</f>
        <v>15988</v>
      </c>
      <c r="C249" s="280">
        <v>0</v>
      </c>
      <c r="AA249" s="67">
        <v>43874</v>
      </c>
      <c r="AB249" s="280">
        <f>IFERROR(VLOOKUP($A249,'[2]Campaigns cost'!$A$2:$H$896,8,FALSE),0)</f>
        <v>15988</v>
      </c>
      <c r="AC249" s="292"/>
    </row>
    <row r="250" spans="1:29" x14ac:dyDescent="0.25">
      <c r="A250" s="67">
        <v>43875</v>
      </c>
      <c r="B250" s="280">
        <f>IFERROR(VLOOKUP($A250,'[2]Campaigns cost'!$A$2:$H$896,8,FALSE),0)</f>
        <v>24132</v>
      </c>
      <c r="C250" s="280">
        <v>0</v>
      </c>
      <c r="AA250" s="67">
        <v>43875</v>
      </c>
      <c r="AB250" s="280">
        <f>IFERROR(VLOOKUP($A250,'[2]Campaigns cost'!$A$2:$H$896,8,FALSE),0)</f>
        <v>24132</v>
      </c>
      <c r="AC250" s="292"/>
    </row>
    <row r="251" spans="1:29" x14ac:dyDescent="0.25">
      <c r="A251" s="67">
        <v>43876</v>
      </c>
      <c r="B251" s="280">
        <f>IFERROR(VLOOKUP($A251,'[2]Campaigns cost'!$A$2:$H$896,8,FALSE),0)</f>
        <v>35175</v>
      </c>
      <c r="C251" s="280">
        <v>0</v>
      </c>
      <c r="AA251" s="67">
        <v>43876</v>
      </c>
      <c r="AB251" s="280">
        <f>IFERROR(VLOOKUP($A251,'[2]Campaigns cost'!$A$2:$H$896,8,FALSE),0)</f>
        <v>35175</v>
      </c>
      <c r="AC251" s="292"/>
    </row>
    <row r="252" spans="1:29" x14ac:dyDescent="0.25">
      <c r="A252" s="67">
        <v>43877</v>
      </c>
      <c r="B252" s="280">
        <f>IFERROR(VLOOKUP($A252,'[2]Campaigns cost'!$A$2:$H$896,8,FALSE),0)</f>
        <v>33342</v>
      </c>
      <c r="C252" s="280">
        <v>0</v>
      </c>
      <c r="AA252" s="67">
        <v>43877</v>
      </c>
      <c r="AB252" s="280">
        <f>IFERROR(VLOOKUP($A252,'[2]Campaigns cost'!$A$2:$H$896,8,FALSE),0)</f>
        <v>33342</v>
      </c>
      <c r="AC252" s="292"/>
    </row>
    <row r="253" spans="1:29" x14ac:dyDescent="0.25">
      <c r="A253" s="67">
        <v>43878</v>
      </c>
      <c r="B253" s="280">
        <f>IFERROR(VLOOKUP($A253,'[2]Campaigns cost'!$A$2:$H$896,8,FALSE),0)</f>
        <v>17239</v>
      </c>
      <c r="C253" s="280">
        <v>0</v>
      </c>
      <c r="AA253" s="67">
        <v>43878</v>
      </c>
      <c r="AB253" s="280">
        <f>IFERROR(VLOOKUP($A253,'[2]Campaigns cost'!$A$2:$H$896,8,FALSE),0)</f>
        <v>17239</v>
      </c>
      <c r="AC253" s="292"/>
    </row>
    <row r="254" spans="1:29" x14ac:dyDescent="0.25">
      <c r="A254" s="67">
        <v>43879</v>
      </c>
      <c r="B254" s="280">
        <f>IFERROR(VLOOKUP($A254,'[2]Campaigns cost'!$A$2:$H$896,8,FALSE),0)</f>
        <v>17966</v>
      </c>
      <c r="C254" s="280">
        <v>0</v>
      </c>
      <c r="AA254" s="67">
        <v>43879</v>
      </c>
      <c r="AB254" s="280">
        <f>IFERROR(VLOOKUP($A254,'[2]Campaigns cost'!$A$2:$H$896,8,FALSE),0)</f>
        <v>17966</v>
      </c>
      <c r="AC254" s="292"/>
    </row>
    <row r="255" spans="1:29" x14ac:dyDescent="0.25">
      <c r="A255" s="67">
        <v>43880</v>
      </c>
      <c r="B255" s="280">
        <f>IFERROR(VLOOKUP($A255,'[2]Campaigns cost'!$A$2:$H$896,8,FALSE),0)</f>
        <v>17376</v>
      </c>
      <c r="C255" s="280">
        <v>0</v>
      </c>
      <c r="AA255" s="67">
        <v>43880</v>
      </c>
      <c r="AB255" s="280">
        <f>IFERROR(VLOOKUP($A255,'[2]Campaigns cost'!$A$2:$H$896,8,FALSE),0)</f>
        <v>17376</v>
      </c>
      <c r="AC255" s="292"/>
    </row>
    <row r="256" spans="1:29" x14ac:dyDescent="0.25">
      <c r="A256" s="67">
        <v>43881</v>
      </c>
      <c r="B256" s="280">
        <f>IFERROR(VLOOKUP($A256,'[2]Campaigns cost'!$A$2:$H$896,8,FALSE),0)</f>
        <v>19311</v>
      </c>
      <c r="C256" s="280">
        <v>0</v>
      </c>
      <c r="AA256" s="67">
        <v>43881</v>
      </c>
      <c r="AB256" s="280">
        <f>IFERROR(VLOOKUP($A256,'[2]Campaigns cost'!$A$2:$H$896,8,FALSE),0)</f>
        <v>19311</v>
      </c>
      <c r="AC256" s="292"/>
    </row>
    <row r="257" spans="1:29" x14ac:dyDescent="0.25">
      <c r="A257" s="67">
        <v>43882</v>
      </c>
      <c r="B257" s="280">
        <f>IFERROR(VLOOKUP($A257,'[2]Campaigns cost'!$A$2:$H$896,8,FALSE),0)</f>
        <v>24214</v>
      </c>
      <c r="C257" s="280">
        <v>0</v>
      </c>
      <c r="AA257" s="67">
        <v>43882</v>
      </c>
      <c r="AB257" s="280">
        <f>IFERROR(VLOOKUP($A257,'[2]Campaigns cost'!$A$2:$H$896,8,FALSE),0)</f>
        <v>24214</v>
      </c>
      <c r="AC257" s="292"/>
    </row>
    <row r="258" spans="1:29" x14ac:dyDescent="0.25">
      <c r="A258" s="67">
        <v>43883</v>
      </c>
      <c r="B258" s="280">
        <f>IFERROR(VLOOKUP($A258,'[2]Campaigns cost'!$A$2:$H$896,8,FALSE),0)</f>
        <v>35870</v>
      </c>
      <c r="C258" s="280">
        <v>0</v>
      </c>
      <c r="AA258" s="67">
        <v>43883</v>
      </c>
      <c r="AB258" s="280">
        <f>IFERROR(VLOOKUP($A258,'[2]Campaigns cost'!$A$2:$H$896,8,FALSE),0)</f>
        <v>35870</v>
      </c>
      <c r="AC258" s="292"/>
    </row>
    <row r="259" spans="1:29" x14ac:dyDescent="0.25">
      <c r="A259" s="67">
        <v>43884</v>
      </c>
      <c r="B259" s="280">
        <f>IFERROR(VLOOKUP($A259,'[2]Campaigns cost'!$A$2:$H$896,8,FALSE),0)</f>
        <v>30929</v>
      </c>
      <c r="C259" s="280">
        <v>0</v>
      </c>
      <c r="AA259" s="67">
        <v>43884</v>
      </c>
      <c r="AB259" s="280">
        <f>IFERROR(VLOOKUP($A259,'[2]Campaigns cost'!$A$2:$H$896,8,FALSE),0)</f>
        <v>30929</v>
      </c>
      <c r="AC259" s="292"/>
    </row>
    <row r="260" spans="1:29" x14ac:dyDescent="0.25">
      <c r="A260" s="67">
        <v>43885</v>
      </c>
      <c r="B260" s="280">
        <f>IFERROR(VLOOKUP($A260,'[2]Campaigns cost'!$A$2:$H$896,8,FALSE),0)</f>
        <v>16644</v>
      </c>
      <c r="C260" s="280">
        <v>0</v>
      </c>
      <c r="AA260" s="67">
        <v>43885</v>
      </c>
      <c r="AB260" s="280">
        <f>IFERROR(VLOOKUP($A260,'[2]Campaigns cost'!$A$2:$H$896,8,FALSE),0)</f>
        <v>16644</v>
      </c>
      <c r="AC260" s="292"/>
    </row>
    <row r="261" spans="1:29" x14ac:dyDescent="0.25">
      <c r="A261" s="67">
        <v>43886</v>
      </c>
      <c r="B261" s="280">
        <f>IFERROR(VLOOKUP($A261,'[2]Campaigns cost'!$A$2:$H$896,8,FALSE),0)</f>
        <v>16356</v>
      </c>
      <c r="C261" s="280">
        <v>0</v>
      </c>
      <c r="AA261" s="67">
        <v>43886</v>
      </c>
      <c r="AB261" s="280">
        <f>IFERROR(VLOOKUP($A261,'[2]Campaigns cost'!$A$2:$H$896,8,FALSE),0)</f>
        <v>16356</v>
      </c>
      <c r="AC261" s="292"/>
    </row>
    <row r="262" spans="1:29" x14ac:dyDescent="0.25">
      <c r="A262" s="67">
        <v>43887</v>
      </c>
      <c r="B262" s="280">
        <f>IFERROR(VLOOKUP($A262,'[2]Campaigns cost'!$A$2:$H$896,8,FALSE),0)</f>
        <v>17477</v>
      </c>
      <c r="C262" s="280">
        <v>0</v>
      </c>
      <c r="AA262" s="67">
        <v>43887</v>
      </c>
      <c r="AB262" s="280">
        <f>IFERROR(VLOOKUP($A262,'[2]Campaigns cost'!$A$2:$H$896,8,FALSE),0)</f>
        <v>17477</v>
      </c>
      <c r="AC262" s="292"/>
    </row>
    <row r="263" spans="1:29" x14ac:dyDescent="0.25">
      <c r="A263" s="67">
        <v>43888</v>
      </c>
      <c r="B263" s="280">
        <f>IFERROR(VLOOKUP($A263,'[2]Campaigns cost'!$A$2:$H$896,8,FALSE),0)</f>
        <v>18964</v>
      </c>
      <c r="C263" s="280">
        <v>0</v>
      </c>
      <c r="AA263" s="67">
        <v>43888</v>
      </c>
      <c r="AB263" s="280">
        <f>IFERROR(VLOOKUP($A263,'[2]Campaigns cost'!$A$2:$H$896,8,FALSE),0)</f>
        <v>18964</v>
      </c>
      <c r="AC263" s="292"/>
    </row>
    <row r="264" spans="1:29" x14ac:dyDescent="0.25">
      <c r="A264" s="67">
        <v>43889</v>
      </c>
      <c r="B264" s="280">
        <f>IFERROR(VLOOKUP($A264,'[2]Campaigns cost'!$A$2:$H$896,8,FALSE),0)</f>
        <v>26662</v>
      </c>
      <c r="C264" s="280">
        <v>0</v>
      </c>
      <c r="AA264" s="67">
        <v>43889</v>
      </c>
      <c r="AB264" s="280">
        <f>IFERROR(VLOOKUP($A264,'[2]Campaigns cost'!$A$2:$H$896,8,FALSE),0)</f>
        <v>26662</v>
      </c>
      <c r="AC264" s="292"/>
    </row>
    <row r="265" spans="1:29" x14ac:dyDescent="0.25">
      <c r="A265" s="67">
        <v>43890</v>
      </c>
      <c r="B265" s="280">
        <f>IFERROR(VLOOKUP($A265,'[2]Campaigns cost'!$A$2:$H$896,8,FALSE),0)</f>
        <v>38059</v>
      </c>
      <c r="C265" s="280">
        <v>0</v>
      </c>
      <c r="AA265" s="67">
        <v>43890</v>
      </c>
      <c r="AB265" s="280">
        <f>IFERROR(VLOOKUP($A265,'[2]Campaigns cost'!$A$2:$H$896,8,FALSE),0)</f>
        <v>38059</v>
      </c>
      <c r="AC265" s="292"/>
    </row>
    <row r="266" spans="1:29" x14ac:dyDescent="0.25">
      <c r="A266" s="67">
        <v>43891</v>
      </c>
      <c r="B266" s="280">
        <f>IFERROR(VLOOKUP($A266,'[2]Campaigns cost'!$A$2:$H$896,8,FALSE),0)</f>
        <v>31140</v>
      </c>
      <c r="C266" s="280">
        <v>0</v>
      </c>
      <c r="AA266" s="67">
        <v>43891</v>
      </c>
      <c r="AB266" s="280">
        <f>IFERROR(VLOOKUP($A266,'[2]Campaigns cost'!$A$2:$H$896,8,FALSE),0)</f>
        <v>31140</v>
      </c>
      <c r="AC266" s="292"/>
    </row>
    <row r="267" spans="1:29" x14ac:dyDescent="0.25">
      <c r="A267" s="67">
        <v>43892</v>
      </c>
      <c r="B267" s="280">
        <f>IFERROR(VLOOKUP($A267,'[2]Campaigns cost'!$A$2:$H$896,8,FALSE),0)</f>
        <v>16830</v>
      </c>
      <c r="C267" s="280">
        <v>0</v>
      </c>
      <c r="AA267" s="67">
        <v>43892</v>
      </c>
      <c r="AB267" s="280">
        <f>IFERROR(VLOOKUP($A267,'[2]Campaigns cost'!$A$2:$H$896,8,FALSE),0)</f>
        <v>16830</v>
      </c>
      <c r="AC267" s="292"/>
    </row>
    <row r="268" spans="1:29" x14ac:dyDescent="0.25">
      <c r="A268" s="67">
        <v>43893</v>
      </c>
      <c r="B268" s="280">
        <f>IFERROR(VLOOKUP($A268,'[2]Campaigns cost'!$A$2:$H$896,8,FALSE),0)</f>
        <v>17027</v>
      </c>
      <c r="C268" s="280">
        <v>0</v>
      </c>
      <c r="AA268" s="67">
        <v>43893</v>
      </c>
      <c r="AB268" s="280">
        <f>IFERROR(VLOOKUP($A268,'[2]Campaigns cost'!$A$2:$H$896,8,FALSE),0)</f>
        <v>17027</v>
      </c>
      <c r="AC268" s="292"/>
    </row>
    <row r="269" spans="1:29" x14ac:dyDescent="0.25">
      <c r="A269" s="67">
        <v>43894</v>
      </c>
      <c r="B269" s="280">
        <f>IFERROR(VLOOKUP($A269,'[2]Campaigns cost'!$A$2:$H$896,8,FALSE),0)</f>
        <v>19202</v>
      </c>
      <c r="C269" s="280">
        <v>0</v>
      </c>
      <c r="AA269" s="67">
        <v>43894</v>
      </c>
      <c r="AB269" s="280">
        <f>IFERROR(VLOOKUP($A269,'[2]Campaigns cost'!$A$2:$H$896,8,FALSE),0)</f>
        <v>19202</v>
      </c>
      <c r="AC269" s="292"/>
    </row>
    <row r="270" spans="1:29" x14ac:dyDescent="0.25">
      <c r="A270" s="67">
        <v>43895</v>
      </c>
      <c r="B270" s="280">
        <f>IFERROR(VLOOKUP($A270,'[2]Campaigns cost'!$A$2:$H$896,8,FALSE),0)</f>
        <v>21721</v>
      </c>
      <c r="C270" s="280">
        <v>0</v>
      </c>
      <c r="AA270" s="67">
        <v>43895</v>
      </c>
      <c r="AB270" s="280">
        <f>IFERROR(VLOOKUP($A270,'[2]Campaigns cost'!$A$2:$H$896,8,FALSE),0)</f>
        <v>21721</v>
      </c>
      <c r="AC270" s="292"/>
    </row>
    <row r="271" spans="1:29" x14ac:dyDescent="0.25">
      <c r="A271" s="67">
        <v>43896</v>
      </c>
      <c r="B271" s="280">
        <f>IFERROR(VLOOKUP($A271,'[2]Campaigns cost'!$A$2:$H$896,8,FALSE),0)</f>
        <v>25018</v>
      </c>
      <c r="C271" s="280">
        <v>0</v>
      </c>
      <c r="AA271" s="67">
        <v>43896</v>
      </c>
      <c r="AB271" s="280">
        <f>IFERROR(VLOOKUP($A271,'[2]Campaigns cost'!$A$2:$H$896,8,FALSE),0)</f>
        <v>25018</v>
      </c>
      <c r="AC271" s="292"/>
    </row>
    <row r="272" spans="1:29" x14ac:dyDescent="0.25">
      <c r="A272" s="67">
        <v>43897</v>
      </c>
      <c r="B272" s="280">
        <f>IFERROR(VLOOKUP($A272,'[2]Campaigns cost'!$A$2:$H$896,8,FALSE),0)</f>
        <v>35414</v>
      </c>
      <c r="C272" s="280">
        <v>0</v>
      </c>
      <c r="AA272" s="67">
        <v>43897</v>
      </c>
      <c r="AB272" s="280">
        <f>IFERROR(VLOOKUP($A272,'[2]Campaigns cost'!$A$2:$H$896,8,FALSE),0)</f>
        <v>35414</v>
      </c>
      <c r="AC272" s="292"/>
    </row>
    <row r="273" spans="1:29" x14ac:dyDescent="0.25">
      <c r="A273" s="67">
        <v>43898</v>
      </c>
      <c r="B273" s="280">
        <f>IFERROR(VLOOKUP($A273,'[2]Campaigns cost'!$A$2:$H$896,8,FALSE),0)</f>
        <v>29688</v>
      </c>
      <c r="C273" s="280">
        <v>0</v>
      </c>
      <c r="AA273" s="67">
        <v>43898</v>
      </c>
      <c r="AB273" s="280">
        <f>IFERROR(VLOOKUP($A273,'[2]Campaigns cost'!$A$2:$H$896,8,FALSE),0)</f>
        <v>29688</v>
      </c>
      <c r="AC273" s="292"/>
    </row>
    <row r="274" spans="1:29" x14ac:dyDescent="0.25">
      <c r="A274" s="67">
        <v>43899</v>
      </c>
      <c r="B274" s="280">
        <f>IFERROR(VLOOKUP($A274,'[2]Campaigns cost'!$A$2:$H$896,8,FALSE),0)</f>
        <v>16902</v>
      </c>
      <c r="C274" s="280">
        <v>0</v>
      </c>
      <c r="AA274" s="67">
        <v>43899</v>
      </c>
      <c r="AB274" s="280">
        <f>IFERROR(VLOOKUP($A274,'[2]Campaigns cost'!$A$2:$H$896,8,FALSE),0)</f>
        <v>16902</v>
      </c>
      <c r="AC274" s="292"/>
    </row>
    <row r="275" spans="1:29" x14ac:dyDescent="0.25">
      <c r="A275" s="67">
        <v>43900</v>
      </c>
      <c r="B275" s="280">
        <f>IFERROR(VLOOKUP($A275,'[2]Campaigns cost'!$A$2:$H$896,8,FALSE),0)</f>
        <v>16423</v>
      </c>
      <c r="C275" s="280">
        <v>0</v>
      </c>
      <c r="AA275" s="67">
        <v>43900</v>
      </c>
      <c r="AB275" s="280">
        <f>IFERROR(VLOOKUP($A275,'[2]Campaigns cost'!$A$2:$H$896,8,FALSE),0)</f>
        <v>16423</v>
      </c>
      <c r="AC275" s="292"/>
    </row>
    <row r="276" spans="1:29" x14ac:dyDescent="0.25">
      <c r="A276" s="67">
        <v>43901</v>
      </c>
      <c r="B276" s="280">
        <f>IFERROR(VLOOKUP($A276,'[2]Campaigns cost'!$A$2:$H$896,8,FALSE),0)</f>
        <v>16898</v>
      </c>
      <c r="C276" s="280">
        <v>0</v>
      </c>
      <c r="AA276" s="67">
        <v>43901</v>
      </c>
      <c r="AB276" s="280">
        <f>IFERROR(VLOOKUP($A276,'[2]Campaigns cost'!$A$2:$H$896,8,FALSE),0)</f>
        <v>16898</v>
      </c>
      <c r="AC276" s="292"/>
    </row>
    <row r="277" spans="1:29" x14ac:dyDescent="0.25">
      <c r="A277" s="67">
        <v>43902</v>
      </c>
      <c r="B277" s="280">
        <f>IFERROR(VLOOKUP($A277,'[2]Campaigns cost'!$A$2:$H$896,8,FALSE),0)</f>
        <v>16972</v>
      </c>
      <c r="C277" s="280">
        <v>0</v>
      </c>
      <c r="AA277" s="67">
        <v>43902</v>
      </c>
      <c r="AB277" s="280">
        <f>IFERROR(VLOOKUP($A277,'[2]Campaigns cost'!$A$2:$H$896,8,FALSE),0)</f>
        <v>16972</v>
      </c>
      <c r="AC277" s="292"/>
    </row>
    <row r="278" spans="1:29" x14ac:dyDescent="0.25">
      <c r="A278" s="67">
        <v>43903</v>
      </c>
      <c r="B278" s="280">
        <f>IFERROR(VLOOKUP($A278,'[2]Campaigns cost'!$A$2:$H$896,8,FALSE),0)</f>
        <v>20833</v>
      </c>
      <c r="C278" s="280">
        <v>0</v>
      </c>
      <c r="AA278" s="67">
        <v>43903</v>
      </c>
      <c r="AB278" s="280">
        <f>IFERROR(VLOOKUP($A278,'[2]Campaigns cost'!$A$2:$H$896,8,FALSE),0)</f>
        <v>20833</v>
      </c>
      <c r="AC278" s="292"/>
    </row>
    <row r="279" spans="1:29" x14ac:dyDescent="0.25">
      <c r="A279" s="67">
        <v>43904</v>
      </c>
      <c r="B279" s="280">
        <f>IFERROR(VLOOKUP($A279,'[2]Campaigns cost'!$A$2:$H$896,8,FALSE),0)</f>
        <v>27292</v>
      </c>
      <c r="C279" s="280">
        <v>0</v>
      </c>
      <c r="AA279" s="67">
        <v>43904</v>
      </c>
      <c r="AB279" s="280">
        <f>IFERROR(VLOOKUP($A279,'[2]Campaigns cost'!$A$2:$H$896,8,FALSE),0)</f>
        <v>27292</v>
      </c>
      <c r="AC279" s="292"/>
    </row>
    <row r="280" spans="1:29" x14ac:dyDescent="0.25">
      <c r="A280" s="67">
        <v>43905</v>
      </c>
      <c r="B280" s="280">
        <f>IFERROR(VLOOKUP($A280,'[2]Campaigns cost'!$A$2:$H$896,8,FALSE),0)</f>
        <v>21594</v>
      </c>
      <c r="C280" s="280">
        <v>0</v>
      </c>
      <c r="AA280" s="67">
        <v>43905</v>
      </c>
      <c r="AB280" s="280">
        <f>IFERROR(VLOOKUP($A280,'[2]Campaigns cost'!$A$2:$H$896,8,FALSE),0)</f>
        <v>21594</v>
      </c>
      <c r="AC280" s="292"/>
    </row>
    <row r="281" spans="1:29" x14ac:dyDescent="0.25">
      <c r="A281" s="67">
        <v>43906</v>
      </c>
      <c r="B281" s="280">
        <f>IFERROR(VLOOKUP($A281,'[2]Campaigns cost'!$A$2:$H$896,8,FALSE),0)</f>
        <v>14266</v>
      </c>
      <c r="C281" s="280">
        <v>0</v>
      </c>
      <c r="AA281" s="67">
        <v>43906</v>
      </c>
      <c r="AB281" s="280">
        <f>IFERROR(VLOOKUP($A281,'[2]Campaigns cost'!$A$2:$H$896,8,FALSE),0)</f>
        <v>14266</v>
      </c>
      <c r="AC281" s="292"/>
    </row>
    <row r="282" spans="1:29" x14ac:dyDescent="0.25">
      <c r="A282" s="67">
        <v>43907</v>
      </c>
      <c r="B282" s="280">
        <f>IFERROR(VLOOKUP($A282,'[2]Campaigns cost'!$A$2:$H$896,8,FALSE),0)</f>
        <v>13174</v>
      </c>
      <c r="C282" s="280">
        <v>0</v>
      </c>
      <c r="AA282" s="67">
        <v>43907</v>
      </c>
      <c r="AB282" s="280">
        <f>IFERROR(VLOOKUP($A282,'[2]Campaigns cost'!$A$2:$H$896,8,FALSE),0)</f>
        <v>13174</v>
      </c>
      <c r="AC282" s="292"/>
    </row>
    <row r="283" spans="1:29" x14ac:dyDescent="0.25">
      <c r="A283" s="67">
        <v>43908</v>
      </c>
      <c r="B283" s="280">
        <f>IFERROR(VLOOKUP($A283,'[2]Campaigns cost'!$A$2:$H$896,8,FALSE),0)</f>
        <v>12299</v>
      </c>
      <c r="C283" s="280">
        <v>0</v>
      </c>
      <c r="AA283" s="67">
        <v>43908</v>
      </c>
      <c r="AB283" s="280">
        <f>IFERROR(VLOOKUP($A283,'[2]Campaigns cost'!$A$2:$H$896,8,FALSE),0)</f>
        <v>12299</v>
      </c>
      <c r="AC283" s="292"/>
    </row>
    <row r="284" spans="1:29" x14ac:dyDescent="0.25">
      <c r="A284" s="67">
        <v>43909</v>
      </c>
      <c r="B284" s="280">
        <f>IFERROR(VLOOKUP($A284,'[2]Campaigns cost'!$A$2:$H$896,8,FALSE),0)</f>
        <v>12396</v>
      </c>
      <c r="C284" s="280">
        <v>0</v>
      </c>
      <c r="AA284" s="67">
        <v>43909</v>
      </c>
      <c r="AB284" s="280">
        <f>IFERROR(VLOOKUP($A284,'[2]Campaigns cost'!$A$2:$H$896,8,FALSE),0)</f>
        <v>12396</v>
      </c>
      <c r="AC284" s="292"/>
    </row>
    <row r="285" spans="1:29" x14ac:dyDescent="0.25">
      <c r="A285" s="67">
        <v>43910</v>
      </c>
      <c r="B285" s="280">
        <f>IFERROR(VLOOKUP($A285,'[2]Campaigns cost'!$A$2:$H$896,8,FALSE),0)</f>
        <v>12223</v>
      </c>
      <c r="C285" s="280">
        <v>0</v>
      </c>
      <c r="AA285" s="67">
        <v>43910</v>
      </c>
      <c r="AB285" s="280">
        <f>IFERROR(VLOOKUP($A285,'[2]Campaigns cost'!$A$2:$H$896,8,FALSE),0)</f>
        <v>12223</v>
      </c>
      <c r="AC285" s="292"/>
    </row>
    <row r="286" spans="1:29" x14ac:dyDescent="0.25">
      <c r="A286" s="67">
        <v>43911</v>
      </c>
      <c r="B286" s="280">
        <f>IFERROR(VLOOKUP($A286,'[2]Campaigns cost'!$A$2:$H$896,8,FALSE),0)</f>
        <v>6741</v>
      </c>
      <c r="C286" s="280">
        <v>0</v>
      </c>
      <c r="AA286" s="67">
        <v>43911</v>
      </c>
      <c r="AB286" s="280">
        <f>IFERROR(VLOOKUP($A286,'[2]Campaigns cost'!$A$2:$H$896,8,FALSE),0)</f>
        <v>6741</v>
      </c>
      <c r="AC286" s="292"/>
    </row>
    <row r="287" spans="1:29" x14ac:dyDescent="0.25">
      <c r="A287" s="67">
        <v>43912</v>
      </c>
      <c r="B287" s="280">
        <f>IFERROR(VLOOKUP($A287,'[2]Campaigns cost'!$A$2:$H$896,8,FALSE),0)</f>
        <v>4467</v>
      </c>
      <c r="C287" s="280">
        <v>0</v>
      </c>
      <c r="AA287" s="67">
        <v>43912</v>
      </c>
      <c r="AB287" s="280">
        <f>IFERROR(VLOOKUP($A287,'[2]Campaigns cost'!$A$2:$H$896,8,FALSE),0)</f>
        <v>4467</v>
      </c>
      <c r="AC287" s="292"/>
    </row>
    <row r="288" spans="1:29" x14ac:dyDescent="0.25">
      <c r="A288" s="67">
        <v>43913</v>
      </c>
      <c r="B288" s="280">
        <f>IFERROR(VLOOKUP($A288,'[2]Campaigns cost'!$A$2:$H$896,8,FALSE),0)</f>
        <v>3907</v>
      </c>
      <c r="C288" s="280">
        <v>0</v>
      </c>
      <c r="AA288" s="67">
        <v>43913</v>
      </c>
      <c r="AB288" s="280">
        <f>IFERROR(VLOOKUP($A288,'[2]Campaigns cost'!$A$2:$H$896,8,FALSE),0)</f>
        <v>3907</v>
      </c>
      <c r="AC288" s="292"/>
    </row>
    <row r="289" spans="1:29" x14ac:dyDescent="0.25">
      <c r="A289" s="67">
        <v>43914</v>
      </c>
      <c r="B289" s="280">
        <f>IFERROR(VLOOKUP($A289,'[2]Campaigns cost'!$A$2:$H$896,8,FALSE),0)</f>
        <v>2856</v>
      </c>
      <c r="C289" s="280">
        <v>0</v>
      </c>
      <c r="AA289" s="67">
        <v>43914</v>
      </c>
      <c r="AB289" s="280">
        <f>IFERROR(VLOOKUP($A289,'[2]Campaigns cost'!$A$2:$H$896,8,FALSE),0)</f>
        <v>2856</v>
      </c>
      <c r="AC289" s="292"/>
    </row>
    <row r="290" spans="1:29" x14ac:dyDescent="0.25">
      <c r="A290" s="67">
        <v>43915</v>
      </c>
      <c r="B290" s="280">
        <f>IFERROR(VLOOKUP($A290,'[2]Campaigns cost'!$A$2:$H$896,8,FALSE),0)</f>
        <v>2056</v>
      </c>
      <c r="C290" s="280">
        <v>0</v>
      </c>
      <c r="AA290" s="67">
        <v>43915</v>
      </c>
      <c r="AB290" s="280">
        <f>IFERROR(VLOOKUP($A290,'[2]Campaigns cost'!$A$2:$H$896,8,FALSE),0)</f>
        <v>2056</v>
      </c>
      <c r="AC290" s="292"/>
    </row>
    <row r="291" spans="1:29" x14ac:dyDescent="0.25">
      <c r="A291" s="67">
        <v>43916</v>
      </c>
      <c r="B291" s="280">
        <f>IFERROR(VLOOKUP($A291,'[2]Campaigns cost'!$A$2:$H$896,8,FALSE),0)</f>
        <v>2032</v>
      </c>
      <c r="C291" s="280">
        <v>0</v>
      </c>
      <c r="AA291" s="67">
        <v>43916</v>
      </c>
      <c r="AB291" s="280">
        <f>IFERROR(VLOOKUP($A291,'[2]Campaigns cost'!$A$2:$H$896,8,FALSE),0)</f>
        <v>2032</v>
      </c>
      <c r="AC291" s="292"/>
    </row>
    <row r="292" spans="1:29" x14ac:dyDescent="0.25">
      <c r="A292" s="67">
        <v>43917</v>
      </c>
      <c r="B292" s="280">
        <f>IFERROR(VLOOKUP($A292,'[2]Campaigns cost'!$A$2:$H$896,8,FALSE),0)</f>
        <v>2280</v>
      </c>
      <c r="C292" s="280">
        <v>0</v>
      </c>
      <c r="AA292" s="67">
        <v>43917</v>
      </c>
      <c r="AB292" s="280">
        <f>IFERROR(VLOOKUP($A292,'[2]Campaigns cost'!$A$2:$H$896,8,FALSE),0)</f>
        <v>2280</v>
      </c>
      <c r="AC292" s="292"/>
    </row>
    <row r="293" spans="1:29" x14ac:dyDescent="0.25">
      <c r="A293" s="67">
        <v>43918</v>
      </c>
      <c r="B293" s="280">
        <f>IFERROR(VLOOKUP($A293,'[2]Campaigns cost'!$A$2:$H$896,8,FALSE),0)</f>
        <v>1605</v>
      </c>
      <c r="C293" s="280">
        <v>0</v>
      </c>
      <c r="AA293" s="67">
        <v>43918</v>
      </c>
      <c r="AB293" s="280">
        <f>IFERROR(VLOOKUP($A293,'[2]Campaigns cost'!$A$2:$H$896,8,FALSE),0)</f>
        <v>1605</v>
      </c>
      <c r="AC293" s="292"/>
    </row>
    <row r="294" spans="1:29" x14ac:dyDescent="0.25">
      <c r="A294" s="67">
        <v>43919</v>
      </c>
      <c r="B294" s="280">
        <f>IFERROR(VLOOKUP($A294,'[2]Campaigns cost'!$A$2:$H$896,8,FALSE),0)</f>
        <v>1108</v>
      </c>
      <c r="C294" s="280">
        <v>0</v>
      </c>
      <c r="AA294" s="67">
        <v>43919</v>
      </c>
      <c r="AB294" s="280">
        <f>IFERROR(VLOOKUP($A294,'[2]Campaigns cost'!$A$2:$H$896,8,FALSE),0)</f>
        <v>1108</v>
      </c>
      <c r="AC294" s="292"/>
    </row>
    <row r="295" spans="1:29" x14ac:dyDescent="0.25">
      <c r="A295" s="67">
        <v>43920</v>
      </c>
      <c r="B295" s="280">
        <f>IFERROR(VLOOKUP($A295,'[2]Campaigns cost'!$A$2:$H$896,8,FALSE),0)</f>
        <v>941</v>
      </c>
      <c r="C295" s="280">
        <v>0</v>
      </c>
      <c r="AA295" s="67">
        <v>43920</v>
      </c>
      <c r="AB295" s="280">
        <f>IFERROR(VLOOKUP($A295,'[2]Campaigns cost'!$A$2:$H$896,8,FALSE),0)</f>
        <v>941</v>
      </c>
      <c r="AC295" s="292"/>
    </row>
    <row r="296" spans="1:29" x14ac:dyDescent="0.25">
      <c r="A296" s="67">
        <v>43921</v>
      </c>
      <c r="B296" s="280">
        <f>IFERROR(VLOOKUP($A296,'[2]Campaigns cost'!$A$2:$H$896,8,FALSE),0)</f>
        <v>622</v>
      </c>
      <c r="C296" s="280">
        <v>0</v>
      </c>
      <c r="AA296" s="67">
        <v>43921</v>
      </c>
      <c r="AB296" s="280">
        <f>IFERROR(VLOOKUP($A296,'[2]Campaigns cost'!$A$2:$H$896,8,FALSE),0)</f>
        <v>622</v>
      </c>
      <c r="AC296" s="292"/>
    </row>
    <row r="297" spans="1:29" x14ac:dyDescent="0.25">
      <c r="A297" s="67">
        <v>43922</v>
      </c>
      <c r="B297" s="280">
        <f>IFERROR(VLOOKUP($A297,'[2]Campaigns cost'!$A$2:$H$896,8,FALSE),0)</f>
        <v>447</v>
      </c>
      <c r="C297" s="280">
        <v>0</v>
      </c>
      <c r="AA297" s="67">
        <v>43922</v>
      </c>
      <c r="AB297" s="280">
        <f>IFERROR(VLOOKUP($A297,'[2]Campaigns cost'!$A$2:$H$896,8,FALSE),0)</f>
        <v>447</v>
      </c>
      <c r="AC297" s="292"/>
    </row>
    <row r="298" spans="1:29" x14ac:dyDescent="0.25">
      <c r="A298" s="67">
        <v>43923</v>
      </c>
      <c r="B298" s="280">
        <f>IFERROR(VLOOKUP($A298,'[2]Campaigns cost'!$A$2:$H$896,8,FALSE),0)</f>
        <v>378</v>
      </c>
      <c r="C298" s="280">
        <v>0</v>
      </c>
      <c r="AA298" s="67">
        <v>43923</v>
      </c>
      <c r="AB298" s="280">
        <f>IFERROR(VLOOKUP($A298,'[2]Campaigns cost'!$A$2:$H$896,8,FALSE),0)</f>
        <v>378</v>
      </c>
      <c r="AC298" s="292"/>
    </row>
    <row r="299" spans="1:29" x14ac:dyDescent="0.25">
      <c r="A299" s="67">
        <v>43924</v>
      </c>
      <c r="B299" s="280">
        <f>IFERROR(VLOOKUP($A299,'[2]Campaigns cost'!$A$2:$H$896,8,FALSE),0)</f>
        <v>282</v>
      </c>
      <c r="C299" s="280">
        <v>0</v>
      </c>
      <c r="AA299" s="67">
        <v>43924</v>
      </c>
      <c r="AB299" s="280">
        <f>IFERROR(VLOOKUP($A299,'[2]Campaigns cost'!$A$2:$H$896,8,FALSE),0)</f>
        <v>282</v>
      </c>
      <c r="AC299" s="292"/>
    </row>
    <row r="300" spans="1:29" x14ac:dyDescent="0.25">
      <c r="A300" s="67">
        <v>43925</v>
      </c>
      <c r="B300" s="280">
        <f>IFERROR(VLOOKUP($A300,'[2]Campaigns cost'!$A$2:$H$896,8,FALSE),0)</f>
        <v>177</v>
      </c>
      <c r="C300" s="280">
        <v>0</v>
      </c>
      <c r="AA300" s="67">
        <v>43925</v>
      </c>
      <c r="AB300" s="280">
        <f>IFERROR(VLOOKUP($A300,'[2]Campaigns cost'!$A$2:$H$896,8,FALSE),0)</f>
        <v>177</v>
      </c>
      <c r="AC300" s="292"/>
    </row>
    <row r="301" spans="1:29" x14ac:dyDescent="0.25">
      <c r="A301" s="67">
        <v>43926</v>
      </c>
      <c r="B301" s="280">
        <f>IFERROR(VLOOKUP($A301,'[2]Campaigns cost'!$A$2:$H$896,8,FALSE),0)</f>
        <v>209</v>
      </c>
      <c r="C301" s="280">
        <v>0</v>
      </c>
      <c r="AA301" s="67">
        <v>43926</v>
      </c>
      <c r="AB301" s="280">
        <f>IFERROR(VLOOKUP($A301,'[2]Campaigns cost'!$A$2:$H$896,8,FALSE),0)</f>
        <v>209</v>
      </c>
      <c r="AC301" s="292"/>
    </row>
    <row r="302" spans="1:29" x14ac:dyDescent="0.25">
      <c r="A302" s="67">
        <v>43927</v>
      </c>
      <c r="B302" s="280">
        <f>IFERROR(VLOOKUP($A302,'[2]Campaigns cost'!$A$2:$H$896,8,FALSE),0)</f>
        <v>255</v>
      </c>
      <c r="C302" s="280">
        <v>0</v>
      </c>
      <c r="AA302" s="67">
        <v>43927</v>
      </c>
      <c r="AB302" s="280">
        <f>IFERROR(VLOOKUP($A302,'[2]Campaigns cost'!$A$2:$H$896,8,FALSE),0)</f>
        <v>255</v>
      </c>
      <c r="AC302" s="292"/>
    </row>
    <row r="303" spans="1:29" x14ac:dyDescent="0.25">
      <c r="A303" s="67">
        <v>43928</v>
      </c>
      <c r="B303" s="280">
        <f>IFERROR(VLOOKUP($A303,'[2]Campaigns cost'!$A$2:$H$896,8,FALSE),0)</f>
        <v>197</v>
      </c>
      <c r="C303" s="280">
        <v>0</v>
      </c>
      <c r="AA303" s="67">
        <v>43928</v>
      </c>
      <c r="AB303" s="280">
        <f>IFERROR(VLOOKUP($A303,'[2]Campaigns cost'!$A$2:$H$896,8,FALSE),0)</f>
        <v>197</v>
      </c>
      <c r="AC303" s="292"/>
    </row>
    <row r="304" spans="1:29" x14ac:dyDescent="0.25">
      <c r="A304" s="67">
        <v>43929</v>
      </c>
      <c r="B304" s="280">
        <f>IFERROR(VLOOKUP($A304,'[2]Campaigns cost'!$A$2:$H$896,8,FALSE),0)</f>
        <v>259</v>
      </c>
      <c r="C304" s="280">
        <v>0</v>
      </c>
      <c r="AA304" s="67">
        <v>43929</v>
      </c>
      <c r="AB304" s="280">
        <f>IFERROR(VLOOKUP($A304,'[2]Campaigns cost'!$A$2:$H$896,8,FALSE),0)</f>
        <v>259</v>
      </c>
      <c r="AC304" s="292"/>
    </row>
    <row r="305" spans="1:29" x14ac:dyDescent="0.25">
      <c r="A305" s="67">
        <v>43930</v>
      </c>
      <c r="B305" s="280">
        <f>IFERROR(VLOOKUP($A305,'[2]Campaigns cost'!$A$2:$H$896,8,FALSE),0)</f>
        <v>174</v>
      </c>
      <c r="C305" s="280">
        <v>0</v>
      </c>
      <c r="AA305" s="67">
        <v>43930</v>
      </c>
      <c r="AB305" s="280">
        <f>IFERROR(VLOOKUP($A305,'[2]Campaigns cost'!$A$2:$H$896,8,FALSE),0)</f>
        <v>174</v>
      </c>
      <c r="AC305" s="292"/>
    </row>
    <row r="306" spans="1:29" x14ac:dyDescent="0.25">
      <c r="A306" s="67">
        <v>43931</v>
      </c>
      <c r="B306" s="280">
        <f>IFERROR(VLOOKUP($A306,'[2]Campaigns cost'!$A$2:$H$896,8,FALSE),0)</f>
        <v>200</v>
      </c>
      <c r="C306" s="280">
        <v>0</v>
      </c>
      <c r="AA306" s="67">
        <v>43931</v>
      </c>
      <c r="AB306" s="280">
        <f>IFERROR(VLOOKUP($A306,'[2]Campaigns cost'!$A$2:$H$896,8,FALSE),0)</f>
        <v>200</v>
      </c>
      <c r="AC306" s="292"/>
    </row>
    <row r="307" spans="1:29" x14ac:dyDescent="0.25">
      <c r="A307" s="67">
        <v>43932</v>
      </c>
      <c r="B307" s="280">
        <f>IFERROR(VLOOKUP($A307,'[2]Campaigns cost'!$A$2:$H$896,8,FALSE),0)</f>
        <v>194</v>
      </c>
      <c r="C307" s="280">
        <v>0</v>
      </c>
      <c r="AA307" s="67">
        <v>43932</v>
      </c>
      <c r="AB307" s="280">
        <f>IFERROR(VLOOKUP($A307,'[2]Campaigns cost'!$A$2:$H$896,8,FALSE),0)</f>
        <v>194</v>
      </c>
      <c r="AC307" s="292"/>
    </row>
    <row r="308" spans="1:29" x14ac:dyDescent="0.25">
      <c r="A308" s="67">
        <v>43933</v>
      </c>
      <c r="B308" s="280">
        <f>IFERROR(VLOOKUP($A308,'[2]Campaigns cost'!$A$2:$H$896,8,FALSE),0)</f>
        <v>159</v>
      </c>
      <c r="C308" s="280">
        <v>0</v>
      </c>
      <c r="AA308" s="67">
        <v>43933</v>
      </c>
      <c r="AB308" s="280">
        <f>IFERROR(VLOOKUP($A308,'[2]Campaigns cost'!$A$2:$H$896,8,FALSE),0)</f>
        <v>159</v>
      </c>
      <c r="AC308" s="292"/>
    </row>
    <row r="309" spans="1:29" x14ac:dyDescent="0.25">
      <c r="A309" s="67">
        <v>43934</v>
      </c>
      <c r="B309" s="280">
        <f>IFERROR(VLOOKUP($A309,'[2]Campaigns cost'!$A$2:$H$896,8,FALSE),0)</f>
        <v>212</v>
      </c>
      <c r="C309" s="280">
        <v>0</v>
      </c>
      <c r="AA309" s="67">
        <v>43934</v>
      </c>
      <c r="AB309" s="280">
        <f>IFERROR(VLOOKUP($A309,'[2]Campaigns cost'!$A$2:$H$896,8,FALSE),0)</f>
        <v>212</v>
      </c>
      <c r="AC309" s="292"/>
    </row>
    <row r="310" spans="1:29" x14ac:dyDescent="0.25">
      <c r="A310" s="67">
        <v>43935</v>
      </c>
      <c r="B310" s="280">
        <f>IFERROR(VLOOKUP($A310,'[2]Campaigns cost'!$A$2:$H$896,8,FALSE),0)</f>
        <v>165</v>
      </c>
      <c r="C310" s="280">
        <v>0</v>
      </c>
      <c r="AA310" s="67">
        <v>43935</v>
      </c>
      <c r="AB310" s="280">
        <f>IFERROR(VLOOKUP($A310,'[2]Campaigns cost'!$A$2:$H$896,8,FALSE),0)</f>
        <v>165</v>
      </c>
      <c r="AC310" s="292"/>
    </row>
    <row r="311" spans="1:29" x14ac:dyDescent="0.25">
      <c r="A311" s="67">
        <v>43936</v>
      </c>
      <c r="B311" s="280">
        <f>IFERROR(VLOOKUP($A311,'[2]Campaigns cost'!$A$2:$H$896,8,FALSE),0)</f>
        <v>216</v>
      </c>
      <c r="C311" s="280">
        <v>0</v>
      </c>
      <c r="AA311" s="67">
        <v>43936</v>
      </c>
      <c r="AB311" s="280">
        <f>IFERROR(VLOOKUP($A311,'[2]Campaigns cost'!$A$2:$H$896,8,FALSE),0)</f>
        <v>216</v>
      </c>
      <c r="AC311" s="292"/>
    </row>
    <row r="312" spans="1:29" x14ac:dyDescent="0.25">
      <c r="A312" s="67">
        <v>43937</v>
      </c>
      <c r="B312" s="280">
        <f>IFERROR(VLOOKUP($A312,'[2]Campaigns cost'!$A$2:$H$896,8,FALSE),0)</f>
        <v>159</v>
      </c>
      <c r="C312" s="280">
        <v>0</v>
      </c>
      <c r="AA312" s="67">
        <v>43937</v>
      </c>
      <c r="AB312" s="280">
        <f>IFERROR(VLOOKUP($A312,'[2]Campaigns cost'!$A$2:$H$896,8,FALSE),0)</f>
        <v>159</v>
      </c>
      <c r="AC312" s="292"/>
    </row>
    <row r="313" spans="1:29" x14ac:dyDescent="0.25">
      <c r="A313" s="67">
        <v>43938</v>
      </c>
      <c r="B313" s="280">
        <f>IFERROR(VLOOKUP($A313,'[2]Campaigns cost'!$A$2:$H$896,8,FALSE),0)</f>
        <v>226</v>
      </c>
      <c r="C313" s="280">
        <v>0</v>
      </c>
      <c r="AA313" s="67">
        <v>43938</v>
      </c>
      <c r="AB313" s="280">
        <f>IFERROR(VLOOKUP($A313,'[2]Campaigns cost'!$A$2:$H$896,8,FALSE),0)</f>
        <v>226</v>
      </c>
      <c r="AC313" s="292"/>
    </row>
    <row r="314" spans="1:29" x14ac:dyDescent="0.25">
      <c r="A314" s="67">
        <v>43939</v>
      </c>
      <c r="B314" s="280">
        <f>IFERROR(VLOOKUP($A314,'[2]Campaigns cost'!$A$2:$H$896,8,FALSE),0)</f>
        <v>205</v>
      </c>
      <c r="C314" s="280">
        <v>0</v>
      </c>
      <c r="AA314" s="67">
        <v>43939</v>
      </c>
      <c r="AB314" s="280">
        <f>IFERROR(VLOOKUP($A314,'[2]Campaigns cost'!$A$2:$H$896,8,FALSE),0)</f>
        <v>205</v>
      </c>
      <c r="AC314" s="292"/>
    </row>
    <row r="315" spans="1:29" x14ac:dyDescent="0.25">
      <c r="A315" s="67">
        <v>43940</v>
      </c>
      <c r="B315" s="280">
        <f>IFERROR(VLOOKUP($A315,'[2]Campaigns cost'!$A$2:$H$896,8,FALSE),0)</f>
        <v>129</v>
      </c>
      <c r="C315" s="280">
        <v>0</v>
      </c>
      <c r="AA315" s="67">
        <v>43940</v>
      </c>
      <c r="AB315" s="280">
        <f>IFERROR(VLOOKUP($A315,'[2]Campaigns cost'!$A$2:$H$896,8,FALSE),0)</f>
        <v>129</v>
      </c>
      <c r="AC315" s="292"/>
    </row>
    <row r="316" spans="1:29" x14ac:dyDescent="0.25">
      <c r="A316" s="67">
        <v>43941</v>
      </c>
      <c r="B316" s="280">
        <f>IFERROR(VLOOKUP($A316,'[2]Campaigns cost'!$A$2:$H$896,8,FALSE),0)</f>
        <v>207</v>
      </c>
      <c r="C316" s="280">
        <v>0</v>
      </c>
      <c r="AA316" s="67">
        <v>43941</v>
      </c>
      <c r="AB316" s="280">
        <f>IFERROR(VLOOKUP($A316,'[2]Campaigns cost'!$A$2:$H$896,8,FALSE),0)</f>
        <v>207</v>
      </c>
      <c r="AC316" s="292"/>
    </row>
    <row r="317" spans="1:29" x14ac:dyDescent="0.25">
      <c r="A317" s="67">
        <v>43942</v>
      </c>
      <c r="B317" s="280">
        <f>IFERROR(VLOOKUP($A317,'[2]Campaigns cost'!$A$2:$H$896,8,FALSE),0)</f>
        <v>94</v>
      </c>
      <c r="C317" s="280">
        <v>0</v>
      </c>
      <c r="AA317" s="67">
        <v>43942</v>
      </c>
      <c r="AB317" s="280">
        <f>IFERROR(VLOOKUP($A317,'[2]Campaigns cost'!$A$2:$H$896,8,FALSE),0)</f>
        <v>94</v>
      </c>
      <c r="AC317" s="292"/>
    </row>
    <row r="318" spans="1:29" x14ac:dyDescent="0.25">
      <c r="A318" s="67">
        <v>43943</v>
      </c>
      <c r="B318" s="280">
        <f>IFERROR(VLOOKUP($A318,'[2]Campaigns cost'!$A$2:$H$896,8,FALSE),0)</f>
        <v>170</v>
      </c>
      <c r="C318" s="280">
        <v>0</v>
      </c>
      <c r="AA318" s="67">
        <v>43943</v>
      </c>
      <c r="AB318" s="280">
        <f>IFERROR(VLOOKUP($A318,'[2]Campaigns cost'!$A$2:$H$896,8,FALSE),0)</f>
        <v>170</v>
      </c>
      <c r="AC318" s="292"/>
    </row>
    <row r="319" spans="1:29" x14ac:dyDescent="0.25">
      <c r="A319" s="67">
        <v>43944</v>
      </c>
      <c r="B319" s="280">
        <f>IFERROR(VLOOKUP($A319,'[2]Campaigns cost'!$A$2:$H$896,8,FALSE),0)</f>
        <v>104</v>
      </c>
      <c r="C319" s="280">
        <v>0</v>
      </c>
      <c r="AA319" s="67">
        <v>43944</v>
      </c>
      <c r="AB319" s="280">
        <f>IFERROR(VLOOKUP($A319,'[2]Campaigns cost'!$A$2:$H$896,8,FALSE),0)</f>
        <v>104</v>
      </c>
      <c r="AC319" s="292"/>
    </row>
    <row r="320" spans="1:29" x14ac:dyDescent="0.25">
      <c r="A320" s="67">
        <v>43945</v>
      </c>
      <c r="B320" s="280">
        <f>IFERROR(VLOOKUP($A320,'[2]Campaigns cost'!$A$2:$H$896,8,FALSE),0)</f>
        <v>98</v>
      </c>
      <c r="C320" s="280">
        <v>0</v>
      </c>
      <c r="AA320" s="67">
        <v>43945</v>
      </c>
      <c r="AB320" s="280">
        <f>IFERROR(VLOOKUP($A320,'[2]Campaigns cost'!$A$2:$H$896,8,FALSE),0)</f>
        <v>98</v>
      </c>
      <c r="AC320" s="292"/>
    </row>
    <row r="321" spans="1:29" x14ac:dyDescent="0.25">
      <c r="A321" s="67">
        <v>43946</v>
      </c>
      <c r="B321" s="280">
        <f>IFERROR(VLOOKUP($A321,'[2]Campaigns cost'!$A$2:$H$896,8,FALSE),0)</f>
        <v>79</v>
      </c>
      <c r="C321" s="280">
        <v>0</v>
      </c>
      <c r="AA321" s="67">
        <v>43946</v>
      </c>
      <c r="AB321" s="280">
        <f>IFERROR(VLOOKUP($A321,'[2]Campaigns cost'!$A$2:$H$896,8,FALSE),0)</f>
        <v>79</v>
      </c>
      <c r="AC321" s="292"/>
    </row>
    <row r="322" spans="1:29" x14ac:dyDescent="0.25">
      <c r="A322" s="67">
        <v>43947</v>
      </c>
      <c r="B322" s="280">
        <f>IFERROR(VLOOKUP($A322,'[2]Campaigns cost'!$A$2:$H$896,8,FALSE),0)</f>
        <v>16</v>
      </c>
      <c r="C322" s="280">
        <v>0</v>
      </c>
      <c r="AA322" s="67">
        <v>43947</v>
      </c>
      <c r="AB322" s="280">
        <f>IFERROR(VLOOKUP($A322,'[2]Campaigns cost'!$A$2:$H$896,8,FALSE),0)</f>
        <v>16</v>
      </c>
      <c r="AC322" s="292"/>
    </row>
    <row r="323" spans="1:29" x14ac:dyDescent="0.25">
      <c r="A323" s="67">
        <v>43948</v>
      </c>
      <c r="B323" s="280">
        <f>IFERROR(VLOOKUP($A323,'[2]Campaigns cost'!$A$2:$H$896,8,FALSE),0)</f>
        <v>0</v>
      </c>
      <c r="C323" s="280">
        <v>0</v>
      </c>
      <c r="AA323" s="67">
        <v>43948</v>
      </c>
      <c r="AB323" s="280">
        <f>IFERROR(VLOOKUP($A323,'[2]Campaigns cost'!$A$2:$H$896,8,FALSE),0)</f>
        <v>0</v>
      </c>
      <c r="AC323" s="292"/>
    </row>
    <row r="324" spans="1:29" x14ac:dyDescent="0.25">
      <c r="A324" s="67">
        <v>43949</v>
      </c>
      <c r="B324" s="280">
        <f>IFERROR(VLOOKUP($A324,'[2]Campaigns cost'!$A$2:$H$896,8,FALSE),0)</f>
        <v>0</v>
      </c>
      <c r="C324" s="280">
        <v>0</v>
      </c>
      <c r="AA324" s="67">
        <v>43949</v>
      </c>
      <c r="AB324" s="280">
        <f>IFERROR(VLOOKUP($A324,'[2]Campaigns cost'!$A$2:$H$896,8,FALSE),0)</f>
        <v>0</v>
      </c>
      <c r="AC324" s="292"/>
    </row>
    <row r="325" spans="1:29" x14ac:dyDescent="0.25">
      <c r="A325" s="67">
        <v>43950</v>
      </c>
      <c r="B325" s="280">
        <f>IFERROR(VLOOKUP($A325,'[2]Campaigns cost'!$A$2:$H$896,8,FALSE),0)</f>
        <v>0</v>
      </c>
      <c r="C325" s="280">
        <v>0</v>
      </c>
      <c r="AA325" s="67">
        <v>43950</v>
      </c>
      <c r="AB325" s="280">
        <f>IFERROR(VLOOKUP($A325,'[2]Campaigns cost'!$A$2:$H$896,8,FALSE),0)</f>
        <v>0</v>
      </c>
      <c r="AC325" s="292"/>
    </row>
    <row r="326" spans="1:29" x14ac:dyDescent="0.25">
      <c r="A326" s="67">
        <v>43951</v>
      </c>
      <c r="B326" s="280">
        <f>IFERROR(VLOOKUP($A326,'[2]Campaigns cost'!$A$2:$H$896,8,FALSE),0)</f>
        <v>0</v>
      </c>
      <c r="C326" s="280">
        <v>0</v>
      </c>
      <c r="AA326" s="67">
        <v>43951</v>
      </c>
      <c r="AB326" s="280">
        <f>IFERROR(VLOOKUP($A326,'[2]Campaigns cost'!$A$2:$H$896,8,FALSE),0)</f>
        <v>0</v>
      </c>
      <c r="AC326" s="292"/>
    </row>
    <row r="327" spans="1:29" x14ac:dyDescent="0.25">
      <c r="A327" s="67">
        <v>43952</v>
      </c>
      <c r="B327" s="280">
        <f>IFERROR(VLOOKUP($A327,'[2]Campaigns cost'!$A$2:$H$896,8,FALSE),0)</f>
        <v>0</v>
      </c>
      <c r="C327" s="280">
        <v>0</v>
      </c>
      <c r="AA327" s="67">
        <v>43952</v>
      </c>
      <c r="AB327" s="280">
        <f>IFERROR(VLOOKUP($A327,'[2]Campaigns cost'!$A$2:$H$896,8,FALSE),0)</f>
        <v>0</v>
      </c>
      <c r="AC327" s="292"/>
    </row>
    <row r="328" spans="1:29" x14ac:dyDescent="0.25">
      <c r="A328" s="67">
        <v>43953</v>
      </c>
      <c r="B328" s="280">
        <f>IFERROR(VLOOKUP($A328,'[2]Campaigns cost'!$A$2:$H$896,8,FALSE),0)</f>
        <v>0</v>
      </c>
      <c r="C328" s="280">
        <v>0</v>
      </c>
      <c r="AA328" s="67">
        <v>43953</v>
      </c>
      <c r="AB328" s="280">
        <f>IFERROR(VLOOKUP($A328,'[2]Campaigns cost'!$A$2:$H$896,8,FALSE),0)</f>
        <v>0</v>
      </c>
      <c r="AC328" s="292"/>
    </row>
    <row r="329" spans="1:29" x14ac:dyDescent="0.25">
      <c r="A329" s="67">
        <v>43954</v>
      </c>
      <c r="B329" s="280">
        <f>IFERROR(VLOOKUP($A329,'[2]Campaigns cost'!$A$2:$H$896,8,FALSE),0)</f>
        <v>0</v>
      </c>
      <c r="C329" s="280">
        <v>0</v>
      </c>
      <c r="AA329" s="67">
        <v>43954</v>
      </c>
      <c r="AB329" s="280">
        <f>IFERROR(VLOOKUP($A329,'[2]Campaigns cost'!$A$2:$H$896,8,FALSE),0)</f>
        <v>0</v>
      </c>
      <c r="AC329" s="292"/>
    </row>
    <row r="330" spans="1:29" x14ac:dyDescent="0.25">
      <c r="A330" s="67">
        <v>43955</v>
      </c>
      <c r="B330" s="280">
        <f>IFERROR(VLOOKUP($A330,'[2]Campaigns cost'!$A$2:$H$896,8,FALSE),0)</f>
        <v>0</v>
      </c>
      <c r="C330" s="280">
        <v>0</v>
      </c>
      <c r="AA330" s="67">
        <v>43955</v>
      </c>
      <c r="AB330" s="280">
        <f>IFERROR(VLOOKUP($A330,'[2]Campaigns cost'!$A$2:$H$896,8,FALSE),0)</f>
        <v>0</v>
      </c>
      <c r="AC330" s="292"/>
    </row>
    <row r="331" spans="1:29" x14ac:dyDescent="0.25">
      <c r="A331" s="67">
        <v>43956</v>
      </c>
      <c r="B331" s="280">
        <f>IFERROR(VLOOKUP($A331,'[2]Campaigns cost'!$A$2:$H$896,8,FALSE),0)</f>
        <v>0</v>
      </c>
      <c r="C331" s="280">
        <v>0</v>
      </c>
      <c r="AA331" s="67">
        <v>43956</v>
      </c>
      <c r="AB331" s="280">
        <f>IFERROR(VLOOKUP($A331,'[2]Campaigns cost'!$A$2:$H$896,8,FALSE),0)</f>
        <v>0</v>
      </c>
      <c r="AC331" s="292"/>
    </row>
    <row r="332" spans="1:29" x14ac:dyDescent="0.25">
      <c r="A332" s="67">
        <v>43957</v>
      </c>
      <c r="B332" s="280">
        <f>IFERROR(VLOOKUP($A332,'[2]Campaigns cost'!$A$2:$H$896,8,FALSE),0)</f>
        <v>137</v>
      </c>
      <c r="C332" s="280">
        <v>0</v>
      </c>
      <c r="AA332" s="67">
        <v>43957</v>
      </c>
      <c r="AB332" s="280">
        <f>IFERROR(VLOOKUP($A332,'[2]Campaigns cost'!$A$2:$H$896,8,FALSE),0)</f>
        <v>137</v>
      </c>
      <c r="AC332" s="292"/>
    </row>
    <row r="333" spans="1:29" x14ac:dyDescent="0.25">
      <c r="A333" s="67">
        <v>43958</v>
      </c>
      <c r="B333" s="280">
        <f>IFERROR(VLOOKUP($A333,'[2]Campaigns cost'!$A$2:$H$896,8,FALSE),0)</f>
        <v>259</v>
      </c>
      <c r="C333" s="280">
        <v>0</v>
      </c>
      <c r="AA333" s="67">
        <v>43958</v>
      </c>
      <c r="AB333" s="280">
        <f>IFERROR(VLOOKUP($A333,'[2]Campaigns cost'!$A$2:$H$896,8,FALSE),0)</f>
        <v>259</v>
      </c>
      <c r="AC333" s="292"/>
    </row>
    <row r="334" spans="1:29" x14ac:dyDescent="0.25">
      <c r="A334" s="67">
        <v>43959</v>
      </c>
      <c r="B334" s="280">
        <f>IFERROR(VLOOKUP($A334,'[2]Campaigns cost'!$A$2:$H$896,8,FALSE),0)</f>
        <v>278</v>
      </c>
      <c r="C334" s="280">
        <v>0</v>
      </c>
      <c r="AA334" s="67">
        <v>43959</v>
      </c>
      <c r="AB334" s="280">
        <f>IFERROR(VLOOKUP($A334,'[2]Campaigns cost'!$A$2:$H$896,8,FALSE),0)</f>
        <v>278</v>
      </c>
      <c r="AC334" s="292"/>
    </row>
    <row r="335" spans="1:29" x14ac:dyDescent="0.25">
      <c r="A335" s="67">
        <v>43960</v>
      </c>
      <c r="B335" s="280">
        <f>IFERROR(VLOOKUP($A335,'[2]Campaigns cost'!$A$2:$H$896,8,FALSE),0)</f>
        <v>340</v>
      </c>
      <c r="C335" s="280">
        <v>0</v>
      </c>
      <c r="AA335" s="67">
        <v>43960</v>
      </c>
      <c r="AB335" s="280">
        <f>IFERROR(VLOOKUP($A335,'[2]Campaigns cost'!$A$2:$H$896,8,FALSE),0)</f>
        <v>340</v>
      </c>
      <c r="AC335" s="292"/>
    </row>
    <row r="336" spans="1:29" x14ac:dyDescent="0.25">
      <c r="A336" s="67">
        <v>43961</v>
      </c>
      <c r="B336" s="280">
        <f>IFERROR(VLOOKUP($A336,'[2]Campaigns cost'!$A$2:$H$896,8,FALSE),0)</f>
        <v>277</v>
      </c>
      <c r="C336" s="280">
        <v>0</v>
      </c>
      <c r="AA336" s="67">
        <v>43961</v>
      </c>
      <c r="AB336" s="280">
        <f>IFERROR(VLOOKUP($A336,'[2]Campaigns cost'!$A$2:$H$896,8,FALSE),0)</f>
        <v>277</v>
      </c>
      <c r="AC336" s="292"/>
    </row>
    <row r="337" spans="1:29" x14ac:dyDescent="0.25">
      <c r="A337" s="67">
        <v>43962</v>
      </c>
      <c r="B337" s="280">
        <f>IFERROR(VLOOKUP($A337,'[2]Campaigns cost'!$A$2:$H$896,8,FALSE),0)</f>
        <v>314</v>
      </c>
      <c r="C337" s="280">
        <v>0</v>
      </c>
      <c r="AA337" s="67">
        <v>43962</v>
      </c>
      <c r="AB337" s="280">
        <f>IFERROR(VLOOKUP($A337,'[2]Campaigns cost'!$A$2:$H$896,8,FALSE),0)</f>
        <v>314</v>
      </c>
      <c r="AC337" s="292"/>
    </row>
    <row r="338" spans="1:29" x14ac:dyDescent="0.25">
      <c r="A338" s="67">
        <v>43963</v>
      </c>
      <c r="B338" s="280">
        <f>IFERROR(VLOOKUP($A338,'[2]Campaigns cost'!$A$2:$H$896,8,FALSE),0)</f>
        <v>316</v>
      </c>
      <c r="C338" s="280">
        <v>0</v>
      </c>
      <c r="AA338" s="67">
        <v>43963</v>
      </c>
      <c r="AB338" s="280">
        <f>IFERROR(VLOOKUP($A338,'[2]Campaigns cost'!$A$2:$H$896,8,FALSE),0)</f>
        <v>316</v>
      </c>
      <c r="AC338" s="292"/>
    </row>
    <row r="339" spans="1:29" x14ac:dyDescent="0.25">
      <c r="A339" s="67">
        <v>43964</v>
      </c>
      <c r="B339" s="280">
        <f>IFERROR(VLOOKUP($A339,'[2]Campaigns cost'!$A$2:$H$896,8,FALSE),0)</f>
        <v>361</v>
      </c>
      <c r="C339" s="280">
        <v>0</v>
      </c>
      <c r="AA339" s="67">
        <v>43964</v>
      </c>
      <c r="AB339" s="280">
        <f>IFERROR(VLOOKUP($A339,'[2]Campaigns cost'!$A$2:$H$896,8,FALSE),0)</f>
        <v>361</v>
      </c>
      <c r="AC339" s="292"/>
    </row>
    <row r="340" spans="1:29" x14ac:dyDescent="0.25">
      <c r="A340" s="67">
        <v>43965</v>
      </c>
      <c r="B340" s="280">
        <f>IFERROR(VLOOKUP($A340,'[2]Campaigns cost'!$A$2:$H$896,8,FALSE),0)</f>
        <v>307</v>
      </c>
      <c r="C340" s="280">
        <v>0</v>
      </c>
      <c r="AA340" s="67">
        <v>43965</v>
      </c>
      <c r="AB340" s="280">
        <f>IFERROR(VLOOKUP($A340,'[2]Campaigns cost'!$A$2:$H$896,8,FALSE),0)</f>
        <v>307</v>
      </c>
      <c r="AC340" s="292"/>
    </row>
    <row r="341" spans="1:29" x14ac:dyDescent="0.25">
      <c r="A341" s="67">
        <v>43966</v>
      </c>
      <c r="B341" s="280">
        <f>IFERROR(VLOOKUP($A341,'[2]Campaigns cost'!$A$2:$H$896,8,FALSE),0)</f>
        <v>443</v>
      </c>
      <c r="C341" s="280">
        <v>0</v>
      </c>
      <c r="AA341" s="67">
        <v>43966</v>
      </c>
      <c r="AB341" s="280">
        <f>IFERROR(VLOOKUP($A341,'[2]Campaigns cost'!$A$2:$H$896,8,FALSE),0)</f>
        <v>443</v>
      </c>
      <c r="AC341" s="292"/>
    </row>
    <row r="342" spans="1:29" x14ac:dyDescent="0.25">
      <c r="A342" s="67">
        <v>43967</v>
      </c>
      <c r="B342" s="280">
        <f>IFERROR(VLOOKUP($A342,'[2]Campaigns cost'!$A$2:$H$896,8,FALSE),0)</f>
        <v>466</v>
      </c>
      <c r="C342" s="280">
        <v>0</v>
      </c>
      <c r="AA342" s="67">
        <v>43967</v>
      </c>
      <c r="AB342" s="280">
        <f>IFERROR(VLOOKUP($A342,'[2]Campaigns cost'!$A$2:$H$896,8,FALSE),0)</f>
        <v>466</v>
      </c>
      <c r="AC342" s="292"/>
    </row>
    <row r="343" spans="1:29" x14ac:dyDescent="0.25">
      <c r="A343" s="67">
        <v>43968</v>
      </c>
      <c r="B343" s="280">
        <f>IFERROR(VLOOKUP($A343,'[2]Campaigns cost'!$A$2:$H$896,8,FALSE),0)</f>
        <v>381</v>
      </c>
      <c r="C343" s="280">
        <v>0</v>
      </c>
      <c r="AA343" s="67">
        <v>43968</v>
      </c>
      <c r="AB343" s="280">
        <f>IFERROR(VLOOKUP($A343,'[2]Campaigns cost'!$A$2:$H$896,8,FALSE),0)</f>
        <v>381</v>
      </c>
      <c r="AC343" s="292"/>
    </row>
    <row r="344" spans="1:29" x14ac:dyDescent="0.25">
      <c r="A344" s="67">
        <v>43969</v>
      </c>
      <c r="B344" s="280">
        <f>IFERROR(VLOOKUP($A344,'[2]Campaigns cost'!$A$2:$H$896,8,FALSE),0)</f>
        <v>327</v>
      </c>
      <c r="C344" s="280">
        <v>0</v>
      </c>
      <c r="AA344" s="67">
        <v>43969</v>
      </c>
      <c r="AB344" s="280">
        <f>IFERROR(VLOOKUP($A344,'[2]Campaigns cost'!$A$2:$H$896,8,FALSE),0)</f>
        <v>327</v>
      </c>
      <c r="AC344" s="292"/>
    </row>
    <row r="345" spans="1:29" x14ac:dyDescent="0.25">
      <c r="A345" s="67">
        <v>43970</v>
      </c>
      <c r="B345" s="280">
        <f>IFERROR(VLOOKUP($A345,'[2]Campaigns cost'!$A$2:$H$896,8,FALSE),0)</f>
        <v>367</v>
      </c>
      <c r="C345" s="280">
        <v>0</v>
      </c>
      <c r="AA345" s="67">
        <v>43970</v>
      </c>
      <c r="AB345" s="280">
        <f>IFERROR(VLOOKUP($A345,'[2]Campaigns cost'!$A$2:$H$896,8,FALSE),0)</f>
        <v>367</v>
      </c>
      <c r="AC345" s="292"/>
    </row>
    <row r="346" spans="1:29" x14ac:dyDescent="0.25">
      <c r="A346" s="67">
        <v>43971</v>
      </c>
      <c r="B346" s="280">
        <f>IFERROR(VLOOKUP($A346,'[2]Campaigns cost'!$A$2:$H$896,8,FALSE),0)</f>
        <v>238</v>
      </c>
      <c r="C346" s="280">
        <v>0</v>
      </c>
      <c r="AA346" s="67">
        <v>43971</v>
      </c>
      <c r="AB346" s="280">
        <f>IFERROR(VLOOKUP($A346,'[2]Campaigns cost'!$A$2:$H$896,8,FALSE),0)</f>
        <v>238</v>
      </c>
      <c r="AC346" s="292"/>
    </row>
    <row r="347" spans="1:29" x14ac:dyDescent="0.25">
      <c r="A347" s="67">
        <v>43972</v>
      </c>
      <c r="B347" s="280">
        <f>IFERROR(VLOOKUP($A347,'[2]Campaigns cost'!$A$2:$H$896,8,FALSE),0)</f>
        <v>143</v>
      </c>
      <c r="C347" s="280">
        <v>0</v>
      </c>
      <c r="AA347" s="67">
        <v>43972</v>
      </c>
      <c r="AB347" s="280">
        <f>IFERROR(VLOOKUP($A347,'[2]Campaigns cost'!$A$2:$H$896,8,FALSE),0)</f>
        <v>143</v>
      </c>
      <c r="AC347" s="292"/>
    </row>
    <row r="348" spans="1:29" x14ac:dyDescent="0.25">
      <c r="A348" s="67">
        <v>43973</v>
      </c>
      <c r="B348" s="280">
        <f>IFERROR(VLOOKUP($A348,'[2]Campaigns cost'!$A$2:$H$896,8,FALSE),0)</f>
        <v>135</v>
      </c>
      <c r="C348" s="280">
        <v>0</v>
      </c>
      <c r="AA348" s="67">
        <v>43973</v>
      </c>
      <c r="AB348" s="280">
        <f>IFERROR(VLOOKUP($A348,'[2]Campaigns cost'!$A$2:$H$896,8,FALSE),0)</f>
        <v>135</v>
      </c>
      <c r="AC348" s="292"/>
    </row>
    <row r="349" spans="1:29" x14ac:dyDescent="0.25">
      <c r="A349" s="67">
        <v>43974</v>
      </c>
      <c r="B349" s="280">
        <f>IFERROR(VLOOKUP($A349,'[2]Campaigns cost'!$A$2:$H$896,8,FALSE),0)</f>
        <v>120</v>
      </c>
      <c r="C349" s="280">
        <v>0</v>
      </c>
      <c r="AA349" s="67">
        <v>43974</v>
      </c>
      <c r="AB349" s="280">
        <f>IFERROR(VLOOKUP($A349,'[2]Campaigns cost'!$A$2:$H$896,8,FALSE),0)</f>
        <v>120</v>
      </c>
      <c r="AC349" s="292"/>
    </row>
    <row r="350" spans="1:29" x14ac:dyDescent="0.25">
      <c r="A350" s="67">
        <v>43975</v>
      </c>
      <c r="B350" s="280">
        <f>IFERROR(VLOOKUP($A350,'[2]Campaigns cost'!$A$2:$H$896,8,FALSE),0)</f>
        <v>60</v>
      </c>
      <c r="C350" s="280">
        <v>0</v>
      </c>
      <c r="AA350" s="67">
        <v>43975</v>
      </c>
      <c r="AB350" s="280">
        <f>IFERROR(VLOOKUP($A350,'[2]Campaigns cost'!$A$2:$H$896,8,FALSE),0)</f>
        <v>60</v>
      </c>
      <c r="AC350" s="292"/>
    </row>
    <row r="351" spans="1:29" x14ac:dyDescent="0.25">
      <c r="A351" s="67">
        <v>43976</v>
      </c>
      <c r="B351" s="280">
        <f>IFERROR(VLOOKUP($A351,'[2]Campaigns cost'!$A$2:$H$896,8,FALSE),0)</f>
        <v>54</v>
      </c>
      <c r="C351" s="280">
        <v>0</v>
      </c>
      <c r="AA351" s="67">
        <v>43976</v>
      </c>
      <c r="AB351" s="280">
        <f>IFERROR(VLOOKUP($A351,'[2]Campaigns cost'!$A$2:$H$896,8,FALSE),0)</f>
        <v>54</v>
      </c>
      <c r="AC351" s="292"/>
    </row>
    <row r="352" spans="1:29" x14ac:dyDescent="0.25">
      <c r="A352" s="67">
        <v>43977</v>
      </c>
      <c r="B352" s="280">
        <f>IFERROR(VLOOKUP($A352,'[2]Campaigns cost'!$A$2:$H$896,8,FALSE),0)</f>
        <v>16</v>
      </c>
      <c r="C352" s="280">
        <v>0</v>
      </c>
      <c r="AA352" s="67">
        <v>43977</v>
      </c>
      <c r="AB352" s="280">
        <f>IFERROR(VLOOKUP($A352,'[2]Campaigns cost'!$A$2:$H$896,8,FALSE),0)</f>
        <v>16</v>
      </c>
      <c r="AC352" s="292"/>
    </row>
    <row r="353" spans="1:29" x14ac:dyDescent="0.25">
      <c r="A353" s="67">
        <v>43978</v>
      </c>
      <c r="B353" s="280">
        <f>IFERROR(VLOOKUP($A353,'[2]Campaigns cost'!$A$2:$H$896,8,FALSE),0)</f>
        <v>0</v>
      </c>
      <c r="C353" s="280">
        <v>0</v>
      </c>
      <c r="AA353" s="67">
        <v>43978</v>
      </c>
      <c r="AB353" s="280">
        <f>IFERROR(VLOOKUP($A353,'[2]Campaigns cost'!$A$2:$H$896,8,FALSE),0)</f>
        <v>0</v>
      </c>
      <c r="AC353" s="292"/>
    </row>
    <row r="354" spans="1:29" x14ac:dyDescent="0.25">
      <c r="A354" s="67">
        <v>43979</v>
      </c>
      <c r="B354" s="280">
        <f>IFERROR(VLOOKUP($A354,'[2]Campaigns cost'!$A$2:$H$896,8,FALSE),0)</f>
        <v>0</v>
      </c>
      <c r="C354" s="280">
        <v>0</v>
      </c>
      <c r="AA354" s="67">
        <v>43979</v>
      </c>
      <c r="AB354" s="280">
        <f>IFERROR(VLOOKUP($A354,'[2]Campaigns cost'!$A$2:$H$896,8,FALSE),0)</f>
        <v>0</v>
      </c>
      <c r="AC354" s="292"/>
    </row>
    <row r="355" spans="1:29" x14ac:dyDescent="0.25">
      <c r="A355" s="67">
        <v>43980</v>
      </c>
      <c r="B355" s="280">
        <f>IFERROR(VLOOKUP($A355,'[2]Campaigns cost'!$A$2:$H$896,8,FALSE),0)</f>
        <v>0</v>
      </c>
      <c r="C355" s="280">
        <v>0</v>
      </c>
      <c r="AA355" s="67">
        <v>43980</v>
      </c>
      <c r="AB355" s="280">
        <f>IFERROR(VLOOKUP($A355,'[2]Campaigns cost'!$A$2:$H$896,8,FALSE),0)</f>
        <v>0</v>
      </c>
      <c r="AC355" s="292"/>
    </row>
    <row r="356" spans="1:29" x14ac:dyDescent="0.25">
      <c r="A356" s="67">
        <v>43981</v>
      </c>
      <c r="B356" s="280">
        <f>IFERROR(VLOOKUP($A356,'[2]Campaigns cost'!$A$2:$H$896,8,FALSE),0)</f>
        <v>0</v>
      </c>
      <c r="C356" s="280">
        <v>0</v>
      </c>
      <c r="AA356" s="67">
        <v>43981</v>
      </c>
      <c r="AB356" s="280">
        <f>IFERROR(VLOOKUP($A356,'[2]Campaigns cost'!$A$2:$H$896,8,FALSE),0)</f>
        <v>0</v>
      </c>
      <c r="AC356" s="292"/>
    </row>
    <row r="357" spans="1:29" x14ac:dyDescent="0.25">
      <c r="A357" s="67">
        <v>43982</v>
      </c>
      <c r="B357" s="280">
        <f>IFERROR(VLOOKUP($A357,'[2]Campaigns cost'!$A$2:$H$896,8,FALSE),0)</f>
        <v>0</v>
      </c>
      <c r="C357" s="280">
        <v>0</v>
      </c>
      <c r="AA357" s="67">
        <v>43982</v>
      </c>
      <c r="AB357" s="280">
        <f>IFERROR(VLOOKUP($A357,'[2]Campaigns cost'!$A$2:$H$896,8,FALSE),0)</f>
        <v>0</v>
      </c>
      <c r="AC357" s="292"/>
    </row>
    <row r="358" spans="1:29" x14ac:dyDescent="0.25">
      <c r="A358" s="67">
        <v>43983</v>
      </c>
      <c r="B358" s="280">
        <f>IFERROR(VLOOKUP($A358,'[2]Campaigns cost'!$A$2:$H$896,8,FALSE),0)</f>
        <v>0</v>
      </c>
      <c r="C358" s="280">
        <v>0</v>
      </c>
      <c r="AA358" s="67">
        <v>43983</v>
      </c>
      <c r="AB358" s="280">
        <f>IFERROR(VLOOKUP($A358,'[2]Campaigns cost'!$A$2:$H$896,8,FALSE),0)</f>
        <v>0</v>
      </c>
      <c r="AC358" s="292"/>
    </row>
    <row r="359" spans="1:29" x14ac:dyDescent="0.25">
      <c r="A359" s="67">
        <v>43984</v>
      </c>
      <c r="B359" s="280">
        <f>IFERROR(VLOOKUP($A359,'[2]Campaigns cost'!$A$2:$H$896,8,FALSE),0)</f>
        <v>1015</v>
      </c>
      <c r="C359" s="280">
        <v>0</v>
      </c>
      <c r="AA359" s="67">
        <v>43984</v>
      </c>
      <c r="AB359" s="280">
        <f>IFERROR(VLOOKUP($A359,'[2]Campaigns cost'!$A$2:$H$896,8,FALSE),0)</f>
        <v>1015</v>
      </c>
      <c r="AC359" s="292"/>
    </row>
    <row r="360" spans="1:29" x14ac:dyDescent="0.25">
      <c r="A360" s="67">
        <v>43985</v>
      </c>
      <c r="B360" s="280">
        <f>IFERROR(VLOOKUP($A360,'[2]Campaigns cost'!$A$2:$H$896,8,FALSE),0)</f>
        <v>1415</v>
      </c>
      <c r="C360" s="280">
        <v>0</v>
      </c>
      <c r="AA360" s="67">
        <v>43985</v>
      </c>
      <c r="AB360" s="280">
        <f>IFERROR(VLOOKUP($A360,'[2]Campaigns cost'!$A$2:$H$896,8,FALSE),0)</f>
        <v>1415</v>
      </c>
      <c r="AC360" s="292"/>
    </row>
    <row r="361" spans="1:29" x14ac:dyDescent="0.25">
      <c r="A361" s="67">
        <v>43986</v>
      </c>
      <c r="B361" s="280">
        <f>IFERROR(VLOOKUP($A361,'[2]Campaigns cost'!$A$2:$H$896,8,FALSE),0)</f>
        <v>1467</v>
      </c>
      <c r="C361" s="280">
        <v>0</v>
      </c>
      <c r="AA361" s="67">
        <v>43986</v>
      </c>
      <c r="AB361" s="280">
        <f>IFERROR(VLOOKUP($A361,'[2]Campaigns cost'!$A$2:$H$896,8,FALSE),0)</f>
        <v>1467</v>
      </c>
      <c r="AC361" s="292"/>
    </row>
    <row r="362" spans="1:29" x14ac:dyDescent="0.25">
      <c r="A362" s="67">
        <v>43987</v>
      </c>
      <c r="B362" s="280">
        <f>IFERROR(VLOOKUP($A362,'[2]Campaigns cost'!$A$2:$H$896,8,FALSE),0)</f>
        <v>2189</v>
      </c>
      <c r="C362" s="280">
        <v>0</v>
      </c>
      <c r="AA362" s="67">
        <v>43987</v>
      </c>
      <c r="AB362" s="280">
        <f>IFERROR(VLOOKUP($A362,'[2]Campaigns cost'!$A$2:$H$896,8,FALSE),0)</f>
        <v>2189</v>
      </c>
      <c r="AC362" s="292"/>
    </row>
    <row r="363" spans="1:29" x14ac:dyDescent="0.25">
      <c r="A363" s="67">
        <v>43988</v>
      </c>
      <c r="B363" s="280">
        <f>IFERROR(VLOOKUP($A363,'[2]Campaigns cost'!$A$2:$H$896,8,FALSE),0)</f>
        <v>3137</v>
      </c>
      <c r="C363" s="280">
        <v>0</v>
      </c>
      <c r="AA363" s="67">
        <v>43988</v>
      </c>
      <c r="AB363" s="280">
        <f>IFERROR(VLOOKUP($A363,'[2]Campaigns cost'!$A$2:$H$896,8,FALSE),0)</f>
        <v>3137</v>
      </c>
      <c r="AC363" s="292"/>
    </row>
    <row r="364" spans="1:29" x14ac:dyDescent="0.25">
      <c r="A364" s="67">
        <v>43989</v>
      </c>
      <c r="B364" s="280">
        <f>IFERROR(VLOOKUP($A364,'[2]Campaigns cost'!$A$2:$H$896,8,FALSE),0)</f>
        <v>2663</v>
      </c>
      <c r="C364" s="280">
        <v>0</v>
      </c>
      <c r="AA364" s="67">
        <v>43989</v>
      </c>
      <c r="AB364" s="280">
        <f>IFERROR(VLOOKUP($A364,'[2]Campaigns cost'!$A$2:$H$896,8,FALSE),0)</f>
        <v>2663</v>
      </c>
      <c r="AC364" s="292"/>
    </row>
    <row r="365" spans="1:29" x14ac:dyDescent="0.25">
      <c r="A365" s="67">
        <v>43990</v>
      </c>
      <c r="B365" s="280">
        <f>IFERROR(VLOOKUP($A365,'[2]Campaigns cost'!$A$2:$H$896,8,FALSE),0)</f>
        <v>2097</v>
      </c>
      <c r="C365" s="280">
        <v>0</v>
      </c>
      <c r="AA365" s="67">
        <v>43990</v>
      </c>
      <c r="AB365" s="280">
        <f>IFERROR(VLOOKUP($A365,'[2]Campaigns cost'!$A$2:$H$896,8,FALSE),0)</f>
        <v>2097</v>
      </c>
      <c r="AC365" s="292"/>
    </row>
    <row r="366" spans="1:29" x14ac:dyDescent="0.25">
      <c r="A366" s="67">
        <v>43991</v>
      </c>
      <c r="B366" s="280">
        <f>IFERROR(VLOOKUP($A366,'[2]Campaigns cost'!$A$2:$H$896,8,FALSE),0)</f>
        <v>2408</v>
      </c>
      <c r="C366" s="280">
        <v>0</v>
      </c>
      <c r="AA366" s="67">
        <v>43991</v>
      </c>
      <c r="AB366" s="280">
        <f>IFERROR(VLOOKUP($A366,'[2]Campaigns cost'!$A$2:$H$896,8,FALSE),0)</f>
        <v>2408</v>
      </c>
      <c r="AC366" s="292"/>
    </row>
    <row r="367" spans="1:29" x14ac:dyDescent="0.25">
      <c r="A367" s="67">
        <v>43992</v>
      </c>
      <c r="B367" s="280">
        <f>IFERROR(VLOOKUP($A367,'[2]Campaigns cost'!$A$2:$H$896,8,FALSE),0)</f>
        <v>2375</v>
      </c>
      <c r="C367" s="280">
        <v>0</v>
      </c>
      <c r="AA367" s="67">
        <v>43992</v>
      </c>
      <c r="AB367" s="280">
        <f>IFERROR(VLOOKUP($A367,'[2]Campaigns cost'!$A$2:$H$896,8,FALSE),0)</f>
        <v>2375</v>
      </c>
      <c r="AC367" s="292"/>
    </row>
    <row r="368" spans="1:29" x14ac:dyDescent="0.25">
      <c r="A368" s="67">
        <v>43993</v>
      </c>
      <c r="B368" s="280">
        <f>IFERROR(VLOOKUP($A368,'[2]Campaigns cost'!$A$2:$H$896,8,FALSE),0)</f>
        <v>2177</v>
      </c>
      <c r="C368" s="280">
        <v>0</v>
      </c>
      <c r="AA368" s="67">
        <v>43993</v>
      </c>
      <c r="AB368" s="280">
        <f>IFERROR(VLOOKUP($A368,'[2]Campaigns cost'!$A$2:$H$896,8,FALSE),0)</f>
        <v>2177</v>
      </c>
      <c r="AC368" s="292"/>
    </row>
    <row r="369" spans="1:29" x14ac:dyDescent="0.25">
      <c r="A369" s="67">
        <v>43994</v>
      </c>
      <c r="B369" s="280">
        <f>IFERROR(VLOOKUP($A369,'[2]Campaigns cost'!$A$2:$H$896,8,FALSE),0)</f>
        <v>2624</v>
      </c>
      <c r="C369" s="280">
        <v>0</v>
      </c>
      <c r="AA369" s="67">
        <v>43994</v>
      </c>
      <c r="AB369" s="280">
        <f>IFERROR(VLOOKUP($A369,'[2]Campaigns cost'!$A$2:$H$896,8,FALSE),0)</f>
        <v>2624</v>
      </c>
      <c r="AC369" s="292"/>
    </row>
    <row r="370" spans="1:29" x14ac:dyDescent="0.25">
      <c r="A370" s="67">
        <v>43995</v>
      </c>
      <c r="B370" s="280">
        <f>IFERROR(VLOOKUP($A370,'[2]Campaigns cost'!$A$2:$H$896,8,FALSE),0)</f>
        <v>4231</v>
      </c>
      <c r="C370" s="280">
        <v>0</v>
      </c>
      <c r="AA370" s="67">
        <v>43995</v>
      </c>
      <c r="AB370" s="280">
        <f>IFERROR(VLOOKUP($A370,'[2]Campaigns cost'!$A$2:$H$896,8,FALSE),0)</f>
        <v>4231</v>
      </c>
      <c r="AC370" s="292"/>
    </row>
    <row r="371" spans="1:29" x14ac:dyDescent="0.25">
      <c r="A371" s="67">
        <v>43996</v>
      </c>
      <c r="B371" s="280">
        <f>IFERROR(VLOOKUP($A371,'[2]Campaigns cost'!$A$2:$H$896,8,FALSE),0)</f>
        <v>3709</v>
      </c>
      <c r="C371" s="280">
        <v>0</v>
      </c>
      <c r="AA371" s="67">
        <v>43996</v>
      </c>
      <c r="AB371" s="280">
        <f>IFERROR(VLOOKUP($A371,'[2]Campaigns cost'!$A$2:$H$896,8,FALSE),0)</f>
        <v>3709</v>
      </c>
      <c r="AC371" s="292"/>
    </row>
    <row r="372" spans="1:29" x14ac:dyDescent="0.25">
      <c r="A372" s="67">
        <v>43997</v>
      </c>
      <c r="B372" s="280">
        <f>IFERROR(VLOOKUP($A372,'[2]Campaigns cost'!$A$2:$H$896,8,FALSE),0)</f>
        <v>2667</v>
      </c>
      <c r="C372" s="280">
        <v>0</v>
      </c>
      <c r="AA372" s="67">
        <v>43997</v>
      </c>
      <c r="AB372" s="280">
        <f>IFERROR(VLOOKUP($A372,'[2]Campaigns cost'!$A$2:$H$896,8,FALSE),0)</f>
        <v>2667</v>
      </c>
      <c r="AC372" s="292"/>
    </row>
    <row r="373" spans="1:29" x14ac:dyDescent="0.25">
      <c r="A373" s="67">
        <v>43998</v>
      </c>
      <c r="B373" s="280">
        <f>IFERROR(VLOOKUP($A373,'[2]Campaigns cost'!$A$2:$H$896,8,FALSE),0)</f>
        <v>3928</v>
      </c>
      <c r="C373" s="280">
        <v>0</v>
      </c>
      <c r="AA373" s="67">
        <v>43998</v>
      </c>
      <c r="AB373" s="280">
        <f>IFERROR(VLOOKUP($A373,'[2]Campaigns cost'!$A$2:$H$896,8,FALSE),0)</f>
        <v>3928</v>
      </c>
      <c r="AC373" s="292"/>
    </row>
    <row r="374" spans="1:29" x14ac:dyDescent="0.25">
      <c r="A374" s="67">
        <v>43999</v>
      </c>
      <c r="B374" s="280">
        <f>IFERROR(VLOOKUP($A374,'[2]Campaigns cost'!$A$2:$H$896,8,FALSE),0)</f>
        <v>4322</v>
      </c>
      <c r="C374" s="280">
        <v>0</v>
      </c>
      <c r="AA374" s="67">
        <v>43999</v>
      </c>
      <c r="AB374" s="280">
        <f>IFERROR(VLOOKUP($A374,'[2]Campaigns cost'!$A$2:$H$896,8,FALSE),0)</f>
        <v>4322</v>
      </c>
      <c r="AC374" s="292"/>
    </row>
    <row r="375" spans="1:29" x14ac:dyDescent="0.25">
      <c r="A375" s="67">
        <v>44000</v>
      </c>
      <c r="B375" s="280">
        <f>IFERROR(VLOOKUP($A375,'[2]Campaigns cost'!$A$2:$H$896,8,FALSE),0)</f>
        <v>4780</v>
      </c>
      <c r="C375" s="280">
        <v>0</v>
      </c>
      <c r="AA375" s="67">
        <v>44000</v>
      </c>
      <c r="AB375" s="280">
        <f>IFERROR(VLOOKUP($A375,'[2]Campaigns cost'!$A$2:$H$896,8,FALSE),0)</f>
        <v>4780</v>
      </c>
      <c r="AC375" s="292"/>
    </row>
    <row r="376" spans="1:29" x14ac:dyDescent="0.25">
      <c r="A376" s="67">
        <v>44001</v>
      </c>
      <c r="B376" s="280">
        <f>IFERROR(VLOOKUP($A376,'[2]Campaigns cost'!$A$2:$H$896,8,FALSE),0)</f>
        <v>6608</v>
      </c>
      <c r="C376" s="280">
        <v>0</v>
      </c>
      <c r="AA376" s="67">
        <v>44001</v>
      </c>
      <c r="AB376" s="280">
        <f>IFERROR(VLOOKUP($A376,'[2]Campaigns cost'!$A$2:$H$896,8,FALSE),0)</f>
        <v>6608</v>
      </c>
      <c r="AC376" s="292"/>
    </row>
    <row r="377" spans="1:29" x14ac:dyDescent="0.25">
      <c r="A377" s="67">
        <v>44002</v>
      </c>
      <c r="B377" s="280">
        <f>IFERROR(VLOOKUP($A377,'[2]Campaigns cost'!$A$2:$H$896,8,FALSE),0)</f>
        <v>9555</v>
      </c>
      <c r="C377" s="280">
        <v>0</v>
      </c>
      <c r="AA377" s="67">
        <v>44002</v>
      </c>
      <c r="AB377" s="280">
        <f>IFERROR(VLOOKUP($A377,'[2]Campaigns cost'!$A$2:$H$896,8,FALSE),0)</f>
        <v>9555</v>
      </c>
      <c r="AC377" s="292"/>
    </row>
    <row r="378" spans="1:29" x14ac:dyDescent="0.25">
      <c r="A378" s="67">
        <v>44003</v>
      </c>
      <c r="B378" s="280">
        <f>IFERROR(VLOOKUP($A378,'[2]Campaigns cost'!$A$2:$H$896,8,FALSE),0)</f>
        <v>8549</v>
      </c>
      <c r="C378" s="280">
        <v>0</v>
      </c>
      <c r="AA378" s="67">
        <v>44003</v>
      </c>
      <c r="AB378" s="280">
        <f>IFERROR(VLOOKUP($A378,'[2]Campaigns cost'!$A$2:$H$896,8,FALSE),0)</f>
        <v>8549</v>
      </c>
      <c r="AC378" s="292"/>
    </row>
    <row r="379" spans="1:29" x14ac:dyDescent="0.25">
      <c r="A379" s="67">
        <v>44004</v>
      </c>
      <c r="B379" s="280">
        <f>IFERROR(VLOOKUP($A379,'[2]Campaigns cost'!$A$2:$H$896,8,FALSE),0)</f>
        <v>6042</v>
      </c>
      <c r="C379" s="280">
        <v>0</v>
      </c>
      <c r="AA379" s="67">
        <v>44004</v>
      </c>
      <c r="AB379" s="280">
        <f>IFERROR(VLOOKUP($A379,'[2]Campaigns cost'!$A$2:$H$896,8,FALSE),0)</f>
        <v>6042</v>
      </c>
      <c r="AC379" s="292"/>
    </row>
    <row r="380" spans="1:29" x14ac:dyDescent="0.25">
      <c r="A380" s="67">
        <v>44005</v>
      </c>
      <c r="B380" s="280">
        <f>IFERROR(VLOOKUP($A380,'[2]Campaigns cost'!$A$2:$H$896,8,FALSE),0)</f>
        <v>6367</v>
      </c>
      <c r="C380" s="280">
        <v>0</v>
      </c>
      <c r="AA380" s="67">
        <v>44005</v>
      </c>
      <c r="AB380" s="280">
        <f>IFERROR(VLOOKUP($A380,'[2]Campaigns cost'!$A$2:$H$896,8,FALSE),0)</f>
        <v>6367</v>
      </c>
      <c r="AC380" s="292"/>
    </row>
    <row r="381" spans="1:29" x14ac:dyDescent="0.25">
      <c r="A381" s="67">
        <v>44006</v>
      </c>
      <c r="B381" s="280">
        <f>IFERROR(VLOOKUP($A381,'[2]Campaigns cost'!$A$2:$H$896,8,FALSE),0)</f>
        <v>7451</v>
      </c>
      <c r="C381" s="280">
        <v>0</v>
      </c>
      <c r="AA381" s="67">
        <v>44006</v>
      </c>
      <c r="AB381" s="280">
        <f>IFERROR(VLOOKUP($A381,'[2]Campaigns cost'!$A$2:$H$896,8,FALSE),0)</f>
        <v>7451</v>
      </c>
      <c r="AC381" s="292"/>
    </row>
    <row r="382" spans="1:29" x14ac:dyDescent="0.25">
      <c r="A382" s="67">
        <v>44007</v>
      </c>
      <c r="B382" s="280">
        <f>IFERROR(VLOOKUP($A382,'[2]Campaigns cost'!$A$2:$H$896,8,FALSE),0)</f>
        <v>8237</v>
      </c>
      <c r="C382" s="280">
        <v>0</v>
      </c>
      <c r="AA382" s="67">
        <v>44007</v>
      </c>
      <c r="AB382" s="280">
        <f>IFERROR(VLOOKUP($A382,'[2]Campaigns cost'!$A$2:$H$896,8,FALSE),0)</f>
        <v>8237</v>
      </c>
      <c r="AC382" s="292"/>
    </row>
    <row r="383" spans="1:29" x14ac:dyDescent="0.25">
      <c r="A383" s="67">
        <v>44008</v>
      </c>
      <c r="B383" s="280">
        <f>IFERROR(VLOOKUP($A383,'[2]Campaigns cost'!$A$2:$H$896,8,FALSE),0)</f>
        <v>9944</v>
      </c>
      <c r="C383" s="280">
        <v>0</v>
      </c>
      <c r="AA383" s="67">
        <v>44008</v>
      </c>
      <c r="AB383" s="280">
        <f>IFERROR(VLOOKUP($A383,'[2]Campaigns cost'!$A$2:$H$896,8,FALSE),0)</f>
        <v>9944</v>
      </c>
      <c r="AC383" s="292"/>
    </row>
    <row r="384" spans="1:29" x14ac:dyDescent="0.25">
      <c r="A384" s="67">
        <v>44009</v>
      </c>
      <c r="B384" s="280">
        <f>IFERROR(VLOOKUP($A384,'[2]Campaigns cost'!$A$2:$H$896,8,FALSE),0)</f>
        <v>11363</v>
      </c>
      <c r="C384" s="280">
        <v>0</v>
      </c>
      <c r="AA384" s="67">
        <v>44009</v>
      </c>
      <c r="AB384" s="280">
        <f>IFERROR(VLOOKUP($A384,'[2]Campaigns cost'!$A$2:$H$896,8,FALSE),0)</f>
        <v>11363</v>
      </c>
      <c r="AC384" s="292"/>
    </row>
    <row r="385" spans="1:29" x14ac:dyDescent="0.25">
      <c r="A385" s="67">
        <v>44010</v>
      </c>
      <c r="B385" s="280">
        <f>IFERROR(VLOOKUP($A385,'[2]Campaigns cost'!$A$2:$H$896,8,FALSE),0)</f>
        <v>10435</v>
      </c>
      <c r="C385" s="280">
        <v>0</v>
      </c>
      <c r="AA385" s="67">
        <v>44010</v>
      </c>
      <c r="AB385" s="280">
        <f>IFERROR(VLOOKUP($A385,'[2]Campaigns cost'!$A$2:$H$896,8,FALSE),0)</f>
        <v>10435</v>
      </c>
      <c r="AC385" s="292"/>
    </row>
    <row r="386" spans="1:29" x14ac:dyDescent="0.25">
      <c r="A386" s="67">
        <v>44011</v>
      </c>
      <c r="B386" s="280">
        <f>IFERROR(VLOOKUP($A386,'[2]Campaigns cost'!$A$2:$H$896,8,FALSE),0)</f>
        <v>6837</v>
      </c>
      <c r="C386" s="280">
        <v>0</v>
      </c>
      <c r="AA386" s="67">
        <v>44011</v>
      </c>
      <c r="AB386" s="280">
        <f>IFERROR(VLOOKUP($A386,'[2]Campaigns cost'!$A$2:$H$896,8,FALSE),0)</f>
        <v>6837</v>
      </c>
      <c r="AC386" s="292"/>
    </row>
    <row r="387" spans="1:29" x14ac:dyDescent="0.25">
      <c r="A387" s="67">
        <v>44012</v>
      </c>
      <c r="B387" s="280">
        <f>IFERROR(VLOOKUP($A387,'[2]Campaigns cost'!$A$2:$H$896,8,FALSE),0)</f>
        <v>6886</v>
      </c>
      <c r="C387" s="280">
        <v>0</v>
      </c>
      <c r="AA387" s="67">
        <v>44012</v>
      </c>
      <c r="AB387" s="280">
        <f>IFERROR(VLOOKUP($A387,'[2]Campaigns cost'!$A$2:$H$896,8,FALSE),0)</f>
        <v>6886</v>
      </c>
      <c r="AC387" s="292"/>
    </row>
    <row r="388" spans="1:29" x14ac:dyDescent="0.25">
      <c r="A388" s="67">
        <v>44013</v>
      </c>
      <c r="B388" s="280">
        <f>IFERROR(VLOOKUP($A388,'[2]Campaigns cost'!$A$2:$H$896,8,FALSE),0)</f>
        <v>6688</v>
      </c>
      <c r="C388" s="280">
        <v>0</v>
      </c>
      <c r="AA388" s="67">
        <v>44013</v>
      </c>
      <c r="AB388" s="280">
        <f>IFERROR(VLOOKUP($A388,'[2]Campaigns cost'!$A$2:$H$896,8,FALSE),0)</f>
        <v>6688</v>
      </c>
      <c r="AC388" s="292"/>
    </row>
    <row r="389" spans="1:29" x14ac:dyDescent="0.25">
      <c r="A389" s="67">
        <v>44014</v>
      </c>
      <c r="B389" s="280">
        <f>IFERROR(VLOOKUP($A389,'[2]Campaigns cost'!$A$2:$H$896,8,FALSE),0)</f>
        <v>6191</v>
      </c>
      <c r="C389" s="280">
        <v>0</v>
      </c>
      <c r="AA389" s="67">
        <v>44014</v>
      </c>
      <c r="AB389" s="280">
        <f>IFERROR(VLOOKUP($A389,'[2]Campaigns cost'!$A$2:$H$896,8,FALSE),0)</f>
        <v>6191</v>
      </c>
      <c r="AC389" s="292"/>
    </row>
    <row r="390" spans="1:29" x14ac:dyDescent="0.25">
      <c r="A390" s="67">
        <v>44015</v>
      </c>
      <c r="B390" s="280">
        <f>IFERROR(VLOOKUP($A390,'[2]Campaigns cost'!$A$2:$H$896,8,FALSE),0)</f>
        <v>7404</v>
      </c>
      <c r="C390" s="280">
        <v>0</v>
      </c>
      <c r="AA390" s="67">
        <v>44015</v>
      </c>
      <c r="AB390" s="280">
        <f>IFERROR(VLOOKUP($A390,'[2]Campaigns cost'!$A$2:$H$896,8,FALSE),0)</f>
        <v>7404</v>
      </c>
      <c r="AC390" s="292"/>
    </row>
    <row r="391" spans="1:29" x14ac:dyDescent="0.25">
      <c r="A391" s="67">
        <v>44016</v>
      </c>
      <c r="B391" s="280">
        <f>IFERROR(VLOOKUP($A391,'[2]Campaigns cost'!$A$2:$H$896,8,FALSE),0)</f>
        <v>10806</v>
      </c>
      <c r="C391" s="280">
        <v>0</v>
      </c>
      <c r="AA391" s="67">
        <v>44016</v>
      </c>
      <c r="AB391" s="280">
        <f>IFERROR(VLOOKUP($A391,'[2]Campaigns cost'!$A$2:$H$896,8,FALSE),0)</f>
        <v>10806</v>
      </c>
      <c r="AC391" s="292"/>
    </row>
    <row r="392" spans="1:29" x14ac:dyDescent="0.25">
      <c r="A392" s="67">
        <v>44017</v>
      </c>
      <c r="B392" s="280">
        <f>IFERROR(VLOOKUP($A392,'[2]Campaigns cost'!$A$2:$H$896,8,FALSE),0)</f>
        <v>10200</v>
      </c>
      <c r="C392" s="280">
        <v>0</v>
      </c>
      <c r="AA392" s="67">
        <v>44017</v>
      </c>
      <c r="AB392" s="280">
        <f>IFERROR(VLOOKUP($A392,'[2]Campaigns cost'!$A$2:$H$896,8,FALSE),0)</f>
        <v>10200</v>
      </c>
      <c r="AC392" s="292"/>
    </row>
    <row r="393" spans="1:29" x14ac:dyDescent="0.25">
      <c r="A393" s="67">
        <v>44018</v>
      </c>
      <c r="B393" s="280">
        <f>IFERROR(VLOOKUP($A393,'[2]Campaigns cost'!$A$2:$H$896,8,FALSE),0)</f>
        <v>5125</v>
      </c>
      <c r="C393" s="280">
        <v>0</v>
      </c>
      <c r="AA393" s="67">
        <v>44018</v>
      </c>
      <c r="AB393" s="280">
        <f>IFERROR(VLOOKUP($A393,'[2]Campaigns cost'!$A$2:$H$896,8,FALSE),0)</f>
        <v>5125</v>
      </c>
      <c r="AC393" s="292"/>
    </row>
    <row r="394" spans="1:29" x14ac:dyDescent="0.25">
      <c r="A394" s="67">
        <v>44019</v>
      </c>
      <c r="B394" s="280">
        <f>IFERROR(VLOOKUP($A394,'[2]Campaigns cost'!$A$2:$H$896,8,FALSE),0)</f>
        <v>5894</v>
      </c>
      <c r="C394" s="280">
        <v>0</v>
      </c>
      <c r="AA394" s="67">
        <v>44019</v>
      </c>
      <c r="AB394" s="280">
        <f>IFERROR(VLOOKUP($A394,'[2]Campaigns cost'!$A$2:$H$896,8,FALSE),0)</f>
        <v>5894</v>
      </c>
      <c r="AC394" s="292"/>
    </row>
    <row r="395" spans="1:29" x14ac:dyDescent="0.25">
      <c r="A395" s="67">
        <v>44020</v>
      </c>
      <c r="B395" s="280">
        <f>IFERROR(VLOOKUP($A395,'[2]Campaigns cost'!$A$2:$H$896,8,FALSE),0)</f>
        <v>5670</v>
      </c>
      <c r="C395" s="280">
        <v>0</v>
      </c>
      <c r="AA395" s="67">
        <v>44020</v>
      </c>
      <c r="AB395" s="280">
        <f>IFERROR(VLOOKUP($A395,'[2]Campaigns cost'!$A$2:$H$896,8,FALSE),0)</f>
        <v>5670</v>
      </c>
      <c r="AC395" s="292"/>
    </row>
    <row r="396" spans="1:29" x14ac:dyDescent="0.25">
      <c r="A396" s="67">
        <v>44021</v>
      </c>
      <c r="B396" s="280">
        <f>IFERROR(VLOOKUP($A396,'[2]Campaigns cost'!$A$2:$H$896,8,FALSE),0)</f>
        <v>6602</v>
      </c>
      <c r="C396" s="280">
        <v>0</v>
      </c>
      <c r="AA396" s="67">
        <v>44021</v>
      </c>
      <c r="AB396" s="280">
        <f>IFERROR(VLOOKUP($A396,'[2]Campaigns cost'!$A$2:$H$896,8,FALSE),0)</f>
        <v>6602</v>
      </c>
      <c r="AC396" s="292"/>
    </row>
    <row r="397" spans="1:29" x14ac:dyDescent="0.25">
      <c r="A397" s="67">
        <v>44022</v>
      </c>
      <c r="B397" s="280">
        <f>IFERROR(VLOOKUP($A397,'[2]Campaigns cost'!$A$2:$H$896,8,FALSE),0)</f>
        <v>8818</v>
      </c>
      <c r="C397" s="280">
        <v>0</v>
      </c>
      <c r="AA397" s="67">
        <v>44022</v>
      </c>
      <c r="AB397" s="280">
        <f>IFERROR(VLOOKUP($A397,'[2]Campaigns cost'!$A$2:$H$896,8,FALSE),0)</f>
        <v>8818</v>
      </c>
      <c r="AC397" s="292"/>
    </row>
    <row r="398" spans="1:29" x14ac:dyDescent="0.25">
      <c r="A398" s="67">
        <v>44023</v>
      </c>
      <c r="B398" s="280">
        <f>IFERROR(VLOOKUP($A398,'[2]Campaigns cost'!$A$2:$H$896,8,FALSE),0)</f>
        <v>13087</v>
      </c>
      <c r="C398" s="280">
        <v>0</v>
      </c>
      <c r="AA398" s="67">
        <v>44023</v>
      </c>
      <c r="AB398" s="280">
        <f>IFERROR(VLOOKUP($A398,'[2]Campaigns cost'!$A$2:$H$896,8,FALSE),0)</f>
        <v>13087</v>
      </c>
      <c r="AC398" s="292"/>
    </row>
    <row r="399" spans="1:29" x14ac:dyDescent="0.25">
      <c r="A399" s="67">
        <v>44024</v>
      </c>
      <c r="B399" s="280">
        <f>IFERROR(VLOOKUP($A399,'[2]Campaigns cost'!$A$2:$H$896,8,FALSE),0)</f>
        <v>11217</v>
      </c>
      <c r="C399" s="280">
        <v>0</v>
      </c>
      <c r="AA399" s="67">
        <v>44024</v>
      </c>
      <c r="AB399" s="280">
        <f>IFERROR(VLOOKUP($A399,'[2]Campaigns cost'!$A$2:$H$896,8,FALSE),0)</f>
        <v>11217</v>
      </c>
      <c r="AC399" s="292"/>
    </row>
    <row r="400" spans="1:29" x14ac:dyDescent="0.25">
      <c r="A400" s="67">
        <v>44025</v>
      </c>
      <c r="B400" s="280">
        <f>IFERROR(VLOOKUP($A400,'[2]Campaigns cost'!$A$2:$H$896,8,FALSE),0)</f>
        <v>6514</v>
      </c>
      <c r="C400" s="280">
        <v>0</v>
      </c>
      <c r="AA400" s="67">
        <v>44025</v>
      </c>
      <c r="AB400" s="280">
        <f>IFERROR(VLOOKUP($A400,'[2]Campaigns cost'!$A$2:$H$896,8,FALSE),0)</f>
        <v>6514</v>
      </c>
      <c r="AC400" s="292"/>
    </row>
    <row r="401" spans="1:29" x14ac:dyDescent="0.25">
      <c r="A401" s="67">
        <v>44026</v>
      </c>
      <c r="B401" s="280">
        <f>IFERROR(VLOOKUP($A401,'[2]Campaigns cost'!$A$2:$H$896,8,FALSE),0)</f>
        <v>5967</v>
      </c>
      <c r="C401" s="280">
        <v>0</v>
      </c>
      <c r="AA401" s="67">
        <v>44026</v>
      </c>
      <c r="AB401" s="280">
        <f>IFERROR(VLOOKUP($A401,'[2]Campaigns cost'!$A$2:$H$896,8,FALSE),0)</f>
        <v>5967</v>
      </c>
      <c r="AC401" s="292"/>
    </row>
    <row r="402" spans="1:29" x14ac:dyDescent="0.25">
      <c r="A402" s="67">
        <v>44027</v>
      </c>
      <c r="B402" s="280">
        <f>IFERROR(VLOOKUP($A402,'[2]Campaigns cost'!$A$2:$H$896,8,FALSE),0)</f>
        <v>6554</v>
      </c>
      <c r="C402" s="280">
        <v>0</v>
      </c>
      <c r="AA402" s="67">
        <v>44027</v>
      </c>
      <c r="AB402" s="280">
        <f>IFERROR(VLOOKUP($A402,'[2]Campaigns cost'!$A$2:$H$896,8,FALSE),0)</f>
        <v>6554</v>
      </c>
      <c r="AC402" s="292"/>
    </row>
    <row r="403" spans="1:29" x14ac:dyDescent="0.25">
      <c r="A403" s="67">
        <v>44028</v>
      </c>
      <c r="B403" s="280">
        <f>IFERROR(VLOOKUP($A403,'[2]Campaigns cost'!$A$2:$H$896,8,FALSE),0)</f>
        <v>7768</v>
      </c>
      <c r="C403" s="280">
        <v>0</v>
      </c>
      <c r="AA403" s="67">
        <v>44028</v>
      </c>
      <c r="AB403" s="280">
        <f>IFERROR(VLOOKUP($A403,'[2]Campaigns cost'!$A$2:$H$896,8,FALSE),0)</f>
        <v>7768</v>
      </c>
      <c r="AC403" s="292"/>
    </row>
    <row r="404" spans="1:29" x14ac:dyDescent="0.25">
      <c r="A404" s="67">
        <v>44029</v>
      </c>
      <c r="B404" s="280">
        <f>IFERROR(VLOOKUP($A404,'[2]Campaigns cost'!$A$2:$H$896,8,FALSE),0)</f>
        <v>10740</v>
      </c>
      <c r="C404" s="280">
        <v>0</v>
      </c>
      <c r="AA404" s="67">
        <v>44029</v>
      </c>
      <c r="AB404" s="280">
        <f>IFERROR(VLOOKUP($A404,'[2]Campaigns cost'!$A$2:$H$896,8,FALSE),0)</f>
        <v>10740</v>
      </c>
      <c r="AC404" s="292"/>
    </row>
    <row r="405" spans="1:29" x14ac:dyDescent="0.25">
      <c r="A405" s="67">
        <v>44030</v>
      </c>
      <c r="B405" s="280">
        <f>IFERROR(VLOOKUP($A405,'[2]Campaigns cost'!$A$2:$H$896,8,FALSE),0)</f>
        <v>22330</v>
      </c>
      <c r="C405" s="280">
        <v>0</v>
      </c>
      <c r="AA405" s="67">
        <v>44030</v>
      </c>
      <c r="AB405" s="280">
        <f>IFERROR(VLOOKUP($A405,'[2]Campaigns cost'!$A$2:$H$896,8,FALSE),0)</f>
        <v>22330</v>
      </c>
      <c r="AC405" s="292"/>
    </row>
    <row r="406" spans="1:29" x14ac:dyDescent="0.25">
      <c r="A406" s="67">
        <v>44031</v>
      </c>
      <c r="B406" s="280">
        <f>IFERROR(VLOOKUP($A406,'[2]Campaigns cost'!$A$2:$H$896,8,FALSE),0)</f>
        <v>20226</v>
      </c>
      <c r="C406" s="280">
        <v>0</v>
      </c>
      <c r="AA406" s="67">
        <v>44031</v>
      </c>
      <c r="AB406" s="280">
        <f>IFERROR(VLOOKUP($A406,'[2]Campaigns cost'!$A$2:$H$896,8,FALSE),0)</f>
        <v>20226</v>
      </c>
      <c r="AC406" s="292"/>
    </row>
    <row r="407" spans="1:29" x14ac:dyDescent="0.25">
      <c r="A407" s="67">
        <v>44032</v>
      </c>
      <c r="B407" s="280">
        <f>IFERROR(VLOOKUP($A407,'[2]Campaigns cost'!$A$2:$H$896,8,FALSE),0)</f>
        <v>12669</v>
      </c>
      <c r="C407" s="280">
        <v>0</v>
      </c>
      <c r="AA407" s="67">
        <v>44032</v>
      </c>
      <c r="AB407" s="280">
        <f>IFERROR(VLOOKUP($A407,'[2]Campaigns cost'!$A$2:$H$896,8,FALSE),0)</f>
        <v>12669</v>
      </c>
      <c r="AC407" s="292"/>
    </row>
    <row r="408" spans="1:29" x14ac:dyDescent="0.25">
      <c r="A408" s="67">
        <v>44033</v>
      </c>
      <c r="B408" s="280">
        <f>IFERROR(VLOOKUP($A408,'[2]Campaigns cost'!$A$2:$H$896,8,FALSE),0)</f>
        <v>12586</v>
      </c>
      <c r="C408" s="280">
        <v>0</v>
      </c>
      <c r="AA408" s="67">
        <v>44033</v>
      </c>
      <c r="AB408" s="280">
        <f>IFERROR(VLOOKUP($A408,'[2]Campaigns cost'!$A$2:$H$896,8,FALSE),0)</f>
        <v>12586</v>
      </c>
      <c r="AC408" s="292"/>
    </row>
    <row r="409" spans="1:29" x14ac:dyDescent="0.25">
      <c r="A409" s="67">
        <v>44034</v>
      </c>
      <c r="B409" s="280">
        <f>IFERROR(VLOOKUP($A409,'[2]Campaigns cost'!$A$2:$H$896,8,FALSE),0)</f>
        <v>13442</v>
      </c>
      <c r="C409" s="280">
        <v>0</v>
      </c>
      <c r="AA409" s="67">
        <v>44034</v>
      </c>
      <c r="AB409" s="280">
        <f>IFERROR(VLOOKUP($A409,'[2]Campaigns cost'!$A$2:$H$896,8,FALSE),0)</f>
        <v>13442</v>
      </c>
      <c r="AC409" s="292"/>
    </row>
    <row r="410" spans="1:29" x14ac:dyDescent="0.25">
      <c r="A410" s="67">
        <v>44035</v>
      </c>
      <c r="B410" s="280">
        <f>IFERROR(VLOOKUP($A410,'[2]Campaigns cost'!$A$2:$H$896,8,FALSE),0)</f>
        <v>15556</v>
      </c>
      <c r="C410" s="280">
        <v>0</v>
      </c>
      <c r="AA410" s="67">
        <v>44035</v>
      </c>
      <c r="AB410" s="280">
        <f>IFERROR(VLOOKUP($A410,'[2]Campaigns cost'!$A$2:$H$896,8,FALSE),0)</f>
        <v>15556</v>
      </c>
      <c r="AC410" s="292"/>
    </row>
    <row r="411" spans="1:29" x14ac:dyDescent="0.25">
      <c r="A411" s="67">
        <v>44036</v>
      </c>
      <c r="B411" s="280">
        <f>IFERROR(VLOOKUP($A411,'[2]Campaigns cost'!$A$2:$H$896,8,FALSE),0)</f>
        <v>21917</v>
      </c>
      <c r="C411" s="280">
        <v>0</v>
      </c>
      <c r="AA411" s="67">
        <v>44036</v>
      </c>
      <c r="AB411" s="280">
        <f>IFERROR(VLOOKUP($A411,'[2]Campaigns cost'!$A$2:$H$896,8,FALSE),0)</f>
        <v>21917</v>
      </c>
      <c r="AC411" s="292"/>
    </row>
    <row r="412" spans="1:29" x14ac:dyDescent="0.25">
      <c r="A412" s="67">
        <v>44037</v>
      </c>
      <c r="B412" s="280">
        <f>IFERROR(VLOOKUP($A412,'[2]Campaigns cost'!$A$2:$H$896,8,FALSE),0)</f>
        <v>34940</v>
      </c>
      <c r="C412" s="280">
        <v>0</v>
      </c>
      <c r="AA412" s="67">
        <v>44037</v>
      </c>
      <c r="AB412" s="280">
        <f>IFERROR(VLOOKUP($A412,'[2]Campaigns cost'!$A$2:$H$896,8,FALSE),0)</f>
        <v>34940</v>
      </c>
      <c r="AC412" s="292"/>
    </row>
    <row r="413" spans="1:29" x14ac:dyDescent="0.25">
      <c r="A413" s="67">
        <v>44038</v>
      </c>
      <c r="B413" s="280">
        <f>IFERROR(VLOOKUP($A413,'[2]Campaigns cost'!$A$2:$H$896,8,FALSE),0)</f>
        <v>28537</v>
      </c>
      <c r="C413" s="280">
        <v>0</v>
      </c>
      <c r="AA413" s="67">
        <v>44038</v>
      </c>
      <c r="AB413" s="280">
        <f>IFERROR(VLOOKUP($A413,'[2]Campaigns cost'!$A$2:$H$896,8,FALSE),0)</f>
        <v>28537</v>
      </c>
      <c r="AC413" s="292"/>
    </row>
    <row r="414" spans="1:29" x14ac:dyDescent="0.25">
      <c r="A414" s="67">
        <v>44039</v>
      </c>
      <c r="B414" s="280">
        <f>IFERROR(VLOOKUP($A414,'[2]Campaigns cost'!$A$2:$H$896,8,FALSE),0)</f>
        <v>16313</v>
      </c>
      <c r="C414" s="280">
        <v>0</v>
      </c>
      <c r="AA414" s="67">
        <v>44039</v>
      </c>
      <c r="AB414" s="280">
        <f>IFERROR(VLOOKUP($A414,'[2]Campaigns cost'!$A$2:$H$896,8,FALSE),0)</f>
        <v>16313</v>
      </c>
      <c r="AC414" s="292"/>
    </row>
    <row r="415" spans="1:29" x14ac:dyDescent="0.25">
      <c r="A415" s="67">
        <v>44040</v>
      </c>
      <c r="B415" s="280">
        <f>IFERROR(VLOOKUP($A415,'[2]Campaigns cost'!$A$2:$H$896,8,FALSE),0)</f>
        <v>16607</v>
      </c>
      <c r="C415" s="280">
        <v>0</v>
      </c>
      <c r="AA415" s="67">
        <v>44040</v>
      </c>
      <c r="AB415" s="280">
        <f>IFERROR(VLOOKUP($A415,'[2]Campaigns cost'!$A$2:$H$896,8,FALSE),0)</f>
        <v>16607</v>
      </c>
      <c r="AC415" s="292"/>
    </row>
    <row r="416" spans="1:29" x14ac:dyDescent="0.25">
      <c r="A416" s="67">
        <v>44041</v>
      </c>
      <c r="B416" s="280">
        <f>IFERROR(VLOOKUP($A416,'[2]Campaigns cost'!$A$2:$H$896,8,FALSE),0)</f>
        <v>16611</v>
      </c>
      <c r="C416" s="280">
        <v>0</v>
      </c>
      <c r="AA416" s="67">
        <v>44041</v>
      </c>
      <c r="AB416" s="280">
        <f>IFERROR(VLOOKUP($A416,'[2]Campaigns cost'!$A$2:$H$896,8,FALSE),0)</f>
        <v>16611</v>
      </c>
      <c r="AC416" s="292"/>
    </row>
    <row r="417" spans="1:29" x14ac:dyDescent="0.25">
      <c r="A417" s="67">
        <v>44042</v>
      </c>
      <c r="B417" s="280">
        <f>IFERROR(VLOOKUP($A417,'[2]Campaigns cost'!$A$2:$H$896,8,FALSE),0)</f>
        <v>20171</v>
      </c>
      <c r="C417" s="280">
        <v>0</v>
      </c>
      <c r="AA417" s="67">
        <v>44042</v>
      </c>
      <c r="AB417" s="280">
        <f>IFERROR(VLOOKUP($A417,'[2]Campaigns cost'!$A$2:$H$896,8,FALSE),0)</f>
        <v>20171</v>
      </c>
      <c r="AC417" s="292"/>
    </row>
    <row r="418" spans="1:29" x14ac:dyDescent="0.25">
      <c r="A418" s="67">
        <v>44043</v>
      </c>
      <c r="B418" s="280">
        <f>IFERROR(VLOOKUP($A418,'[2]Campaigns cost'!$A$2:$H$896,8,FALSE),0)</f>
        <v>33331</v>
      </c>
      <c r="C418" s="280">
        <v>0</v>
      </c>
      <c r="AA418" s="67">
        <v>44043</v>
      </c>
      <c r="AB418" s="280">
        <f>IFERROR(VLOOKUP($A418,'[2]Campaigns cost'!$A$2:$H$896,8,FALSE),0)</f>
        <v>33331</v>
      </c>
      <c r="AC418" s="292"/>
    </row>
    <row r="419" spans="1:29" x14ac:dyDescent="0.25">
      <c r="A419" s="67">
        <v>44044</v>
      </c>
      <c r="B419" s="280">
        <f>IFERROR(VLOOKUP($A419,'[2]Campaigns cost'!$A$2:$H$896,8,FALSE),0)</f>
        <v>45610</v>
      </c>
      <c r="C419" s="280">
        <v>0</v>
      </c>
      <c r="AA419" s="67">
        <v>44044</v>
      </c>
      <c r="AB419" s="280">
        <f>IFERROR(VLOOKUP($A419,'[2]Campaigns cost'!$A$2:$H$896,8,FALSE),0)</f>
        <v>45610</v>
      </c>
      <c r="AC419" s="292"/>
    </row>
    <row r="420" spans="1:29" x14ac:dyDescent="0.25">
      <c r="A420" s="67">
        <v>44045</v>
      </c>
      <c r="B420" s="280">
        <f>IFERROR(VLOOKUP($A420,'[2]Campaigns cost'!$A$2:$H$896,8,FALSE),0)</f>
        <v>34744</v>
      </c>
      <c r="C420" s="280">
        <v>0</v>
      </c>
      <c r="AA420" s="67">
        <v>44045</v>
      </c>
      <c r="AB420" s="280">
        <f>IFERROR(VLOOKUP($A420,'[2]Campaigns cost'!$A$2:$H$896,8,FALSE),0)</f>
        <v>34744</v>
      </c>
      <c r="AC420" s="292"/>
    </row>
    <row r="421" spans="1:29" x14ac:dyDescent="0.25">
      <c r="A421" s="67">
        <v>44046</v>
      </c>
      <c r="B421" s="280">
        <f>IFERROR(VLOOKUP($A421,'[2]Campaigns cost'!$A$2:$H$896,8,FALSE),0)</f>
        <v>19670</v>
      </c>
      <c r="C421" s="280">
        <v>0</v>
      </c>
      <c r="AA421" s="67">
        <v>44046</v>
      </c>
      <c r="AB421" s="280">
        <f>IFERROR(VLOOKUP($A421,'[2]Campaigns cost'!$A$2:$H$896,8,FALSE),0)</f>
        <v>19670</v>
      </c>
      <c r="AC421" s="292"/>
    </row>
    <row r="422" spans="1:29" x14ac:dyDescent="0.25">
      <c r="A422" s="67">
        <v>44047</v>
      </c>
      <c r="B422" s="280">
        <f>IFERROR(VLOOKUP($A422,'[2]Campaigns cost'!$A$2:$H$896,8,FALSE),0)</f>
        <v>19098</v>
      </c>
      <c r="C422" s="280">
        <v>0</v>
      </c>
      <c r="AA422" s="67">
        <v>44047</v>
      </c>
      <c r="AB422" s="280">
        <f>IFERROR(VLOOKUP($A422,'[2]Campaigns cost'!$A$2:$H$896,8,FALSE),0)</f>
        <v>19098</v>
      </c>
      <c r="AC422" s="292"/>
    </row>
    <row r="423" spans="1:29" x14ac:dyDescent="0.25">
      <c r="A423" s="67">
        <v>44048</v>
      </c>
      <c r="B423" s="280">
        <f>IFERROR(VLOOKUP($A423,'[2]Campaigns cost'!$A$2:$H$896,8,FALSE),0)</f>
        <v>21417</v>
      </c>
      <c r="C423" s="280">
        <v>0</v>
      </c>
      <c r="AA423" s="67">
        <v>44048</v>
      </c>
      <c r="AB423" s="280">
        <f>IFERROR(VLOOKUP($A423,'[2]Campaigns cost'!$A$2:$H$896,8,FALSE),0)</f>
        <v>21417</v>
      </c>
      <c r="AC423" s="292"/>
    </row>
    <row r="424" spans="1:29" x14ac:dyDescent="0.25">
      <c r="A424" s="67">
        <v>44049</v>
      </c>
      <c r="B424" s="280">
        <f>IFERROR(VLOOKUP($A424,'[2]Campaigns cost'!$A$2:$H$896,8,FALSE),0)</f>
        <v>22857</v>
      </c>
      <c r="C424" s="280">
        <v>0</v>
      </c>
      <c r="AA424" s="67">
        <v>44049</v>
      </c>
      <c r="AB424" s="280">
        <f>IFERROR(VLOOKUP($A424,'[2]Campaigns cost'!$A$2:$H$896,8,FALSE),0)</f>
        <v>22857</v>
      </c>
      <c r="AC424" s="292"/>
    </row>
    <row r="425" spans="1:29" x14ac:dyDescent="0.25">
      <c r="A425" s="67">
        <v>44050</v>
      </c>
      <c r="B425" s="280">
        <f>IFERROR(VLOOKUP($A425,'[2]Campaigns cost'!$A$2:$H$896,8,FALSE),0)</f>
        <v>31477</v>
      </c>
      <c r="C425" s="280">
        <v>0</v>
      </c>
      <c r="AA425" s="67">
        <v>44050</v>
      </c>
      <c r="AB425" s="280">
        <f>IFERROR(VLOOKUP($A425,'[2]Campaigns cost'!$A$2:$H$896,8,FALSE),0)</f>
        <v>31477</v>
      </c>
      <c r="AC425" s="292"/>
    </row>
    <row r="426" spans="1:29" x14ac:dyDescent="0.25">
      <c r="A426" s="67">
        <v>44051</v>
      </c>
      <c r="B426" s="280">
        <f>IFERROR(VLOOKUP($A426,'[2]Campaigns cost'!$A$2:$H$896,8,FALSE),0)</f>
        <v>44797</v>
      </c>
      <c r="C426" s="280">
        <v>0</v>
      </c>
      <c r="AA426" s="67">
        <v>44051</v>
      </c>
      <c r="AB426" s="280">
        <f>IFERROR(VLOOKUP($A426,'[2]Campaigns cost'!$A$2:$H$896,8,FALSE),0)</f>
        <v>44797</v>
      </c>
      <c r="AC426" s="292"/>
    </row>
    <row r="427" spans="1:29" x14ac:dyDescent="0.25">
      <c r="A427" s="67">
        <v>44052</v>
      </c>
      <c r="B427" s="280">
        <f>IFERROR(VLOOKUP($A427,'[2]Campaigns cost'!$A$2:$H$896,8,FALSE),0)</f>
        <v>37548</v>
      </c>
      <c r="C427" s="280">
        <v>0</v>
      </c>
      <c r="AA427" s="67">
        <v>44052</v>
      </c>
      <c r="AB427" s="280">
        <f>IFERROR(VLOOKUP($A427,'[2]Campaigns cost'!$A$2:$H$896,8,FALSE),0)</f>
        <v>37548</v>
      </c>
      <c r="AC427" s="292"/>
    </row>
    <row r="428" spans="1:29" x14ac:dyDescent="0.25">
      <c r="A428" s="67">
        <v>44053</v>
      </c>
      <c r="B428" s="280">
        <f>IFERROR(VLOOKUP($A428,'[2]Campaigns cost'!$A$2:$H$896,8,FALSE),0)</f>
        <v>22539</v>
      </c>
      <c r="C428" s="280">
        <v>0</v>
      </c>
      <c r="AA428" s="67">
        <v>44053</v>
      </c>
      <c r="AB428" s="280">
        <f>IFERROR(VLOOKUP($A428,'[2]Campaigns cost'!$A$2:$H$896,8,FALSE),0)</f>
        <v>22539</v>
      </c>
      <c r="AC428" s="292"/>
    </row>
    <row r="429" spans="1:29" x14ac:dyDescent="0.25">
      <c r="A429" s="67">
        <v>44054</v>
      </c>
      <c r="B429" s="280">
        <f>IFERROR(VLOOKUP($A429,'[2]Campaigns cost'!$A$2:$H$896,8,FALSE),0)</f>
        <v>23613</v>
      </c>
      <c r="C429" s="280">
        <v>0</v>
      </c>
      <c r="AA429" s="67">
        <v>44054</v>
      </c>
      <c r="AB429" s="280">
        <f>IFERROR(VLOOKUP($A429,'[2]Campaigns cost'!$A$2:$H$896,8,FALSE),0)</f>
        <v>23613</v>
      </c>
      <c r="AC429" s="292"/>
    </row>
    <row r="430" spans="1:29" x14ac:dyDescent="0.25">
      <c r="A430" s="67">
        <v>44055</v>
      </c>
      <c r="B430" s="280">
        <f>IFERROR(VLOOKUP($A430,'[2]Campaigns cost'!$A$2:$H$896,8,FALSE),0)</f>
        <v>24271</v>
      </c>
      <c r="C430" s="280">
        <v>0</v>
      </c>
      <c r="AA430" s="67">
        <v>44055</v>
      </c>
      <c r="AB430" s="280">
        <f>IFERROR(VLOOKUP($A430,'[2]Campaigns cost'!$A$2:$H$896,8,FALSE),0)</f>
        <v>24271</v>
      </c>
      <c r="AC430" s="292"/>
    </row>
    <row r="431" spans="1:29" x14ac:dyDescent="0.25">
      <c r="A431" s="67">
        <v>44056</v>
      </c>
      <c r="B431" s="280">
        <f>IFERROR(VLOOKUP($A431,'[2]Campaigns cost'!$A$2:$H$896,8,FALSE),0)</f>
        <v>23146</v>
      </c>
      <c r="C431" s="280">
        <v>0</v>
      </c>
      <c r="AA431" s="67">
        <v>44056</v>
      </c>
      <c r="AB431" s="280">
        <f>IFERROR(VLOOKUP($A431,'[2]Campaigns cost'!$A$2:$H$896,8,FALSE),0)</f>
        <v>23146</v>
      </c>
      <c r="AC431" s="292"/>
    </row>
    <row r="432" spans="1:29" x14ac:dyDescent="0.25">
      <c r="A432" s="67">
        <v>44057</v>
      </c>
      <c r="B432" s="280">
        <f>IFERROR(VLOOKUP($A432,'[2]Campaigns cost'!$A$2:$H$896,8,FALSE),0)</f>
        <v>29573</v>
      </c>
      <c r="C432" s="280">
        <v>0</v>
      </c>
      <c r="AA432" s="67">
        <v>44057</v>
      </c>
      <c r="AB432" s="280">
        <f>IFERROR(VLOOKUP($A432,'[2]Campaigns cost'!$A$2:$H$896,8,FALSE),0)</f>
        <v>29573</v>
      </c>
      <c r="AC432" s="292"/>
    </row>
    <row r="433" spans="1:29" x14ac:dyDescent="0.25">
      <c r="A433" s="67">
        <v>44058</v>
      </c>
      <c r="B433" s="280">
        <f>IFERROR(VLOOKUP($A433,'[2]Campaigns cost'!$A$2:$H$896,8,FALSE),0)</f>
        <v>42959</v>
      </c>
      <c r="C433" s="280">
        <v>0</v>
      </c>
      <c r="AA433" s="67">
        <v>44058</v>
      </c>
      <c r="AB433" s="280">
        <f>IFERROR(VLOOKUP($A433,'[2]Campaigns cost'!$A$2:$H$896,8,FALSE),0)</f>
        <v>42959</v>
      </c>
      <c r="AC433" s="292"/>
    </row>
    <row r="434" spans="1:29" x14ac:dyDescent="0.25">
      <c r="A434" s="67">
        <v>44059</v>
      </c>
      <c r="B434" s="280">
        <f>IFERROR(VLOOKUP($A434,'[2]Campaigns cost'!$A$2:$H$896,8,FALSE),0)</f>
        <v>36134</v>
      </c>
      <c r="C434" s="280">
        <v>0</v>
      </c>
      <c r="AA434" s="67">
        <v>44059</v>
      </c>
      <c r="AB434" s="280">
        <f>IFERROR(VLOOKUP($A434,'[2]Campaigns cost'!$A$2:$H$896,8,FALSE),0)</f>
        <v>36134</v>
      </c>
      <c r="AC434" s="292"/>
    </row>
    <row r="435" spans="1:29" x14ac:dyDescent="0.25">
      <c r="A435" s="67">
        <v>44060</v>
      </c>
      <c r="B435" s="280">
        <f>IFERROR(VLOOKUP($A435,'[2]Campaigns cost'!$A$2:$H$896,8,FALSE),0)</f>
        <v>21683</v>
      </c>
      <c r="C435" s="280">
        <v>0</v>
      </c>
      <c r="AA435" s="67">
        <v>44060</v>
      </c>
      <c r="AB435" s="280">
        <f>IFERROR(VLOOKUP($A435,'[2]Campaigns cost'!$A$2:$H$896,8,FALSE),0)</f>
        <v>21683</v>
      </c>
      <c r="AC435" s="292"/>
    </row>
    <row r="436" spans="1:29" x14ac:dyDescent="0.25">
      <c r="A436" s="67">
        <v>44061</v>
      </c>
      <c r="B436" s="280">
        <f>IFERROR(VLOOKUP($A436,'[2]Campaigns cost'!$A$2:$H$896,8,FALSE),0)</f>
        <v>21058</v>
      </c>
      <c r="C436" s="280">
        <v>0</v>
      </c>
      <c r="AA436" s="67">
        <v>44061</v>
      </c>
      <c r="AB436" s="280">
        <f>IFERROR(VLOOKUP($A436,'[2]Campaigns cost'!$A$2:$H$896,8,FALSE),0)</f>
        <v>21058</v>
      </c>
      <c r="AC436" s="292"/>
    </row>
    <row r="437" spans="1:29" x14ac:dyDescent="0.25">
      <c r="A437" s="67">
        <v>44062</v>
      </c>
      <c r="B437" s="280">
        <f>IFERROR(VLOOKUP($A437,'[2]Campaigns cost'!$A$2:$H$896,8,FALSE),0)</f>
        <v>25194</v>
      </c>
      <c r="C437" s="280">
        <v>0</v>
      </c>
      <c r="AA437" s="67">
        <v>44062</v>
      </c>
      <c r="AB437" s="280">
        <f>IFERROR(VLOOKUP($A437,'[2]Campaigns cost'!$A$2:$H$896,8,FALSE),0)</f>
        <v>25194</v>
      </c>
      <c r="AC437" s="292"/>
    </row>
    <row r="438" spans="1:29" x14ac:dyDescent="0.25">
      <c r="A438" s="67">
        <v>44063</v>
      </c>
      <c r="B438" s="280">
        <f>IFERROR(VLOOKUP($A438,'[2]Campaigns cost'!$A$2:$H$896,8,FALSE),0)</f>
        <v>24233</v>
      </c>
      <c r="C438" s="280">
        <v>0</v>
      </c>
      <c r="AA438" s="67">
        <v>44063</v>
      </c>
      <c r="AB438" s="280">
        <f>IFERROR(VLOOKUP($A438,'[2]Campaigns cost'!$A$2:$H$896,8,FALSE),0)</f>
        <v>24233</v>
      </c>
      <c r="AC438" s="292"/>
    </row>
    <row r="439" spans="1:29" x14ac:dyDescent="0.25">
      <c r="A439" s="67">
        <v>44064</v>
      </c>
      <c r="B439" s="280">
        <f>IFERROR(VLOOKUP($A439,'[2]Campaigns cost'!$A$2:$H$896,8,FALSE),0)</f>
        <v>31787</v>
      </c>
      <c r="C439" s="280">
        <v>0</v>
      </c>
      <c r="AA439" s="67">
        <v>44064</v>
      </c>
      <c r="AB439" s="280">
        <f>IFERROR(VLOOKUP($A439,'[2]Campaigns cost'!$A$2:$H$896,8,FALSE),0)</f>
        <v>31787</v>
      </c>
      <c r="AC439" s="292"/>
    </row>
    <row r="440" spans="1:29" x14ac:dyDescent="0.25">
      <c r="A440" s="67">
        <v>44065</v>
      </c>
      <c r="B440" s="280">
        <f>IFERROR(VLOOKUP($A440,'[2]Campaigns cost'!$A$2:$H$896,8,FALSE),0)</f>
        <v>46173</v>
      </c>
      <c r="C440" s="280">
        <v>0</v>
      </c>
      <c r="AA440" s="67">
        <v>44065</v>
      </c>
      <c r="AB440" s="280">
        <f>IFERROR(VLOOKUP($A440,'[2]Campaigns cost'!$A$2:$H$896,8,FALSE),0)</f>
        <v>46173</v>
      </c>
      <c r="AC440" s="292"/>
    </row>
    <row r="441" spans="1:29" x14ac:dyDescent="0.25">
      <c r="A441" s="67">
        <v>44066</v>
      </c>
      <c r="B441" s="280">
        <f>IFERROR(VLOOKUP($A441,'[2]Campaigns cost'!$A$2:$H$896,8,FALSE),0)</f>
        <v>37365</v>
      </c>
      <c r="C441" s="280">
        <v>0</v>
      </c>
      <c r="AA441" s="67">
        <v>44066</v>
      </c>
      <c r="AB441" s="280">
        <f>IFERROR(VLOOKUP($A441,'[2]Campaigns cost'!$A$2:$H$896,8,FALSE),0)</f>
        <v>37365</v>
      </c>
      <c r="AC441" s="292"/>
    </row>
    <row r="442" spans="1:29" x14ac:dyDescent="0.25">
      <c r="A442" s="67">
        <v>44067</v>
      </c>
      <c r="B442" s="280">
        <f>IFERROR(VLOOKUP($A442,'[2]Campaigns cost'!$A$2:$H$896,8,FALSE),0)</f>
        <v>24689</v>
      </c>
      <c r="C442" s="280">
        <v>0</v>
      </c>
      <c r="AA442" s="67">
        <v>44067</v>
      </c>
      <c r="AB442" s="280">
        <f>IFERROR(VLOOKUP($A442,'[2]Campaigns cost'!$A$2:$H$896,8,FALSE),0)</f>
        <v>24689</v>
      </c>
      <c r="AC442" s="292"/>
    </row>
    <row r="443" spans="1:29" x14ac:dyDescent="0.25">
      <c r="A443" s="67">
        <v>44068</v>
      </c>
      <c r="B443" s="280">
        <f>IFERROR(VLOOKUP($A443,'[2]Campaigns cost'!$A$2:$H$896,8,FALSE),0)</f>
        <v>27212</v>
      </c>
      <c r="C443" s="280">
        <v>0</v>
      </c>
      <c r="AA443" s="67">
        <v>44068</v>
      </c>
      <c r="AB443" s="280">
        <f>IFERROR(VLOOKUP($A443,'[2]Campaigns cost'!$A$2:$H$896,8,FALSE),0)</f>
        <v>27212</v>
      </c>
      <c r="AC443" s="292"/>
    </row>
    <row r="444" spans="1:29" x14ac:dyDescent="0.25">
      <c r="A444" s="67">
        <v>44069</v>
      </c>
      <c r="B444" s="280">
        <f>IFERROR(VLOOKUP($A444,'[2]Campaigns cost'!$A$2:$H$896,8,FALSE),0)</f>
        <v>28816</v>
      </c>
      <c r="C444" s="280">
        <v>0</v>
      </c>
      <c r="AA444" s="67">
        <v>44069</v>
      </c>
      <c r="AB444" s="280">
        <f>IFERROR(VLOOKUP($A444,'[2]Campaigns cost'!$A$2:$H$896,8,FALSE),0)</f>
        <v>28816</v>
      </c>
      <c r="AC444" s="292"/>
    </row>
    <row r="445" spans="1:29" x14ac:dyDescent="0.25">
      <c r="A445" s="67">
        <v>44070</v>
      </c>
      <c r="B445" s="280">
        <f>IFERROR(VLOOKUP($A445,'[2]Campaigns cost'!$A$2:$H$896,8,FALSE),0)</f>
        <v>31215</v>
      </c>
      <c r="C445" s="280">
        <v>0</v>
      </c>
      <c r="AA445" s="67">
        <v>44070</v>
      </c>
      <c r="AB445" s="280">
        <f>IFERROR(VLOOKUP($A445,'[2]Campaigns cost'!$A$2:$H$896,8,FALSE),0)</f>
        <v>31215</v>
      </c>
      <c r="AC445" s="292"/>
    </row>
    <row r="446" spans="1:29" x14ac:dyDescent="0.25">
      <c r="A446" s="67">
        <v>44071</v>
      </c>
      <c r="B446" s="280">
        <f>IFERROR(VLOOKUP($A446,'[2]Campaigns cost'!$A$2:$H$896,8,FALSE),0)</f>
        <v>39319</v>
      </c>
      <c r="C446" s="280">
        <v>0</v>
      </c>
      <c r="AA446" s="67">
        <v>44071</v>
      </c>
      <c r="AB446" s="280">
        <f>IFERROR(VLOOKUP($A446,'[2]Campaigns cost'!$A$2:$H$896,8,FALSE),0)</f>
        <v>39319</v>
      </c>
      <c r="AC446" s="292"/>
    </row>
    <row r="447" spans="1:29" x14ac:dyDescent="0.25">
      <c r="A447" s="67">
        <v>44072</v>
      </c>
      <c r="B447" s="280">
        <f>IFERROR(VLOOKUP($A447,'[2]Campaigns cost'!$A$2:$H$896,8,FALSE),0)</f>
        <v>58852</v>
      </c>
      <c r="C447" s="280">
        <v>0</v>
      </c>
      <c r="AA447" s="67">
        <v>44072</v>
      </c>
      <c r="AB447" s="280">
        <f>IFERROR(VLOOKUP($A447,'[2]Campaigns cost'!$A$2:$H$896,8,FALSE),0)</f>
        <v>58852</v>
      </c>
      <c r="AC447" s="292"/>
    </row>
    <row r="448" spans="1:29" x14ac:dyDescent="0.25">
      <c r="A448" s="67">
        <v>44073</v>
      </c>
      <c r="B448" s="280">
        <f>IFERROR(VLOOKUP($A448,'[2]Campaigns cost'!$A$2:$H$896,8,FALSE),0)</f>
        <v>58045</v>
      </c>
      <c r="C448" s="280">
        <v>0</v>
      </c>
      <c r="AA448" s="67">
        <v>44073</v>
      </c>
      <c r="AB448" s="280">
        <f>IFERROR(VLOOKUP($A448,'[2]Campaigns cost'!$A$2:$H$896,8,FALSE),0)</f>
        <v>58045</v>
      </c>
      <c r="AC448" s="292"/>
    </row>
    <row r="449" spans="1:29" x14ac:dyDescent="0.25">
      <c r="A449" s="67">
        <v>44074</v>
      </c>
      <c r="B449" s="280">
        <f>IFERROR(VLOOKUP($A449,'[2]Campaigns cost'!$A$2:$H$896,8,FALSE),0)</f>
        <v>42852</v>
      </c>
      <c r="C449" s="280">
        <v>0</v>
      </c>
      <c r="AA449" s="67">
        <v>44074</v>
      </c>
      <c r="AB449" s="280">
        <f>IFERROR(VLOOKUP($A449,'[2]Campaigns cost'!$A$2:$H$896,8,FALSE),0)</f>
        <v>42852</v>
      </c>
      <c r="AC449" s="292"/>
    </row>
    <row r="450" spans="1:29" x14ac:dyDescent="0.25">
      <c r="A450" s="67">
        <v>44075</v>
      </c>
      <c r="B450" s="280">
        <f>IFERROR(VLOOKUP($A450,'[2]Campaigns cost'!$A$2:$H$896,8,FALSE),0)</f>
        <v>28737</v>
      </c>
      <c r="C450" s="280">
        <v>0</v>
      </c>
      <c r="AA450" s="67">
        <v>44075</v>
      </c>
      <c r="AB450" s="280">
        <f>IFERROR(VLOOKUP($A450,'[2]Campaigns cost'!$A$2:$H$896,8,FALSE),0)</f>
        <v>28737</v>
      </c>
      <c r="AC450" s="292"/>
    </row>
    <row r="451" spans="1:29" x14ac:dyDescent="0.25">
      <c r="A451" s="67">
        <v>44076</v>
      </c>
      <c r="B451" s="280">
        <f>IFERROR(VLOOKUP($A451,'[2]Campaigns cost'!$A$2:$H$896,8,FALSE),0)</f>
        <v>28036</v>
      </c>
      <c r="C451" s="280">
        <v>0</v>
      </c>
      <c r="AA451" s="67">
        <v>44076</v>
      </c>
      <c r="AB451" s="280">
        <f>IFERROR(VLOOKUP($A451,'[2]Campaigns cost'!$A$2:$H$896,8,FALSE),0)</f>
        <v>28036</v>
      </c>
      <c r="AC451" s="292"/>
    </row>
    <row r="452" spans="1:29" x14ac:dyDescent="0.25">
      <c r="A452" s="67">
        <v>44077</v>
      </c>
      <c r="B452" s="280">
        <f>IFERROR(VLOOKUP($A452,'[2]Campaigns cost'!$A$2:$H$896,8,FALSE),0)</f>
        <v>29271</v>
      </c>
      <c r="C452" s="280">
        <v>0</v>
      </c>
      <c r="AA452" s="67">
        <v>44077</v>
      </c>
      <c r="AB452" s="280">
        <f>IFERROR(VLOOKUP($A452,'[2]Campaigns cost'!$A$2:$H$896,8,FALSE),0)</f>
        <v>29271</v>
      </c>
      <c r="AC452" s="292"/>
    </row>
    <row r="453" spans="1:29" x14ac:dyDescent="0.25">
      <c r="A453" s="67">
        <v>44078</v>
      </c>
      <c r="B453" s="280">
        <f>IFERROR(VLOOKUP($A453,'[2]Campaigns cost'!$A$2:$H$896,8,FALSE),0)</f>
        <v>35951</v>
      </c>
      <c r="C453" s="280">
        <v>0</v>
      </c>
      <c r="AA453" s="67">
        <v>44078</v>
      </c>
      <c r="AB453" s="280">
        <f>IFERROR(VLOOKUP($A453,'[2]Campaigns cost'!$A$2:$H$896,8,FALSE),0)</f>
        <v>35951</v>
      </c>
      <c r="AC453" s="292"/>
    </row>
    <row r="454" spans="1:29" x14ac:dyDescent="0.25">
      <c r="A454" s="67">
        <v>44079</v>
      </c>
      <c r="B454" s="280">
        <f>IFERROR(VLOOKUP($A454,'[2]Campaigns cost'!$A$2:$H$896,8,FALSE),0)</f>
        <v>56204</v>
      </c>
      <c r="C454" s="280">
        <v>0</v>
      </c>
      <c r="AA454" s="67">
        <v>44079</v>
      </c>
      <c r="AB454" s="280">
        <f>IFERROR(VLOOKUP($A454,'[2]Campaigns cost'!$A$2:$H$896,8,FALSE),0)</f>
        <v>56204</v>
      </c>
      <c r="AC454" s="292"/>
    </row>
    <row r="455" spans="1:29" x14ac:dyDescent="0.25">
      <c r="A455" s="67">
        <v>44080</v>
      </c>
      <c r="B455" s="280">
        <f>IFERROR(VLOOKUP($A455,'[2]Campaigns cost'!$A$2:$H$896,8,FALSE),0)</f>
        <v>45928</v>
      </c>
      <c r="C455" s="280">
        <v>0</v>
      </c>
      <c r="AA455" s="67">
        <v>44080</v>
      </c>
      <c r="AB455" s="280">
        <f>IFERROR(VLOOKUP($A455,'[2]Campaigns cost'!$A$2:$H$896,8,FALSE),0)</f>
        <v>45928</v>
      </c>
      <c r="AC455" s="292"/>
    </row>
    <row r="456" spans="1:29" x14ac:dyDescent="0.25">
      <c r="A456" s="67">
        <v>44081</v>
      </c>
      <c r="B456" s="280">
        <f>IFERROR(VLOOKUP($A456,'[2]Campaigns cost'!$A$2:$H$896,8,FALSE),0)</f>
        <v>24306</v>
      </c>
      <c r="C456" s="280">
        <v>0</v>
      </c>
      <c r="AA456" s="67">
        <v>44081</v>
      </c>
      <c r="AB456" s="280">
        <f>IFERROR(VLOOKUP($A456,'[2]Campaigns cost'!$A$2:$H$896,8,FALSE),0)</f>
        <v>24306</v>
      </c>
      <c r="AC456" s="292"/>
    </row>
    <row r="457" spans="1:29" x14ac:dyDescent="0.25">
      <c r="A457" s="67">
        <v>44082</v>
      </c>
      <c r="B457" s="280">
        <f>IFERROR(VLOOKUP($A457,'[2]Campaigns cost'!$A$2:$H$896,8,FALSE),0)</f>
        <v>24854</v>
      </c>
      <c r="C457" s="280">
        <v>0</v>
      </c>
      <c r="AA457" s="67">
        <v>44082</v>
      </c>
      <c r="AB457" s="280">
        <f>IFERROR(VLOOKUP($A457,'[2]Campaigns cost'!$A$2:$H$896,8,FALSE),0)</f>
        <v>24854</v>
      </c>
      <c r="AC457" s="292"/>
    </row>
    <row r="458" spans="1:29" x14ac:dyDescent="0.25">
      <c r="A458" s="67">
        <v>44083</v>
      </c>
      <c r="B458" s="280">
        <f>IFERROR(VLOOKUP($A458,'[2]Campaigns cost'!$A$2:$H$896,8,FALSE),0)</f>
        <v>26799</v>
      </c>
      <c r="C458" s="280">
        <v>0</v>
      </c>
      <c r="AA458" s="67">
        <v>44083</v>
      </c>
      <c r="AB458" s="280">
        <f>IFERROR(VLOOKUP($A458,'[2]Campaigns cost'!$A$2:$H$896,8,FALSE),0)</f>
        <v>26799</v>
      </c>
      <c r="AC458" s="292"/>
    </row>
    <row r="459" spans="1:29" x14ac:dyDescent="0.25">
      <c r="A459" s="67">
        <v>44084</v>
      </c>
      <c r="B459" s="280">
        <f>IFERROR(VLOOKUP($A459,'[2]Campaigns cost'!$A$2:$H$896,8,FALSE),0)</f>
        <v>28125</v>
      </c>
      <c r="C459" s="280">
        <v>0</v>
      </c>
      <c r="AA459" s="67">
        <v>44084</v>
      </c>
      <c r="AB459" s="280">
        <f>IFERROR(VLOOKUP($A459,'[2]Campaigns cost'!$A$2:$H$896,8,FALSE),0)</f>
        <v>28125</v>
      </c>
      <c r="AC459" s="292"/>
    </row>
    <row r="460" spans="1:29" x14ac:dyDescent="0.25">
      <c r="A460" s="67">
        <v>44085</v>
      </c>
      <c r="B460" s="280">
        <f>IFERROR(VLOOKUP($A460,'[2]Campaigns cost'!$A$2:$H$896,8,FALSE),0)</f>
        <v>37453</v>
      </c>
      <c r="C460" s="280">
        <v>0</v>
      </c>
      <c r="AA460" s="67">
        <v>44085</v>
      </c>
      <c r="AB460" s="280">
        <f>IFERROR(VLOOKUP($A460,'[2]Campaigns cost'!$A$2:$H$896,8,FALSE),0)</f>
        <v>37453</v>
      </c>
      <c r="AC460" s="292"/>
    </row>
    <row r="461" spans="1:29" x14ac:dyDescent="0.25">
      <c r="A461" s="67">
        <v>44086</v>
      </c>
      <c r="B461" s="280">
        <f>IFERROR(VLOOKUP($A461,'[2]Campaigns cost'!$A$2:$H$896,8,FALSE),0)</f>
        <v>57986</v>
      </c>
      <c r="C461" s="280">
        <v>0</v>
      </c>
      <c r="AA461" s="67">
        <v>44086</v>
      </c>
      <c r="AB461" s="280">
        <f>IFERROR(VLOOKUP($A461,'[2]Campaigns cost'!$A$2:$H$896,8,FALSE),0)</f>
        <v>57986</v>
      </c>
      <c r="AC461" s="292"/>
    </row>
    <row r="462" spans="1:29" x14ac:dyDescent="0.25">
      <c r="A462" s="67">
        <v>44087</v>
      </c>
      <c r="B462" s="280">
        <f>IFERROR(VLOOKUP($A462,'[2]Campaigns cost'!$A$2:$H$896,8,FALSE),0)</f>
        <v>49480</v>
      </c>
      <c r="C462" s="280">
        <v>0</v>
      </c>
      <c r="AA462" s="67">
        <v>44087</v>
      </c>
      <c r="AB462" s="280">
        <f>IFERROR(VLOOKUP($A462,'[2]Campaigns cost'!$A$2:$H$896,8,FALSE),0)</f>
        <v>49480</v>
      </c>
      <c r="AC462" s="292"/>
    </row>
    <row r="463" spans="1:29" x14ac:dyDescent="0.25">
      <c r="A463" s="67">
        <v>44088</v>
      </c>
      <c r="B463" s="280">
        <f>IFERROR(VLOOKUP($A463,'[2]Campaigns cost'!$A$2:$H$896,8,FALSE),0)</f>
        <v>15839</v>
      </c>
      <c r="C463" s="280">
        <v>0</v>
      </c>
      <c r="AA463" s="67">
        <v>44088</v>
      </c>
      <c r="AB463" s="280">
        <f>IFERROR(VLOOKUP($A463,'[2]Campaigns cost'!$A$2:$H$896,8,FALSE),0)</f>
        <v>15839</v>
      </c>
      <c r="AC463" s="292"/>
    </row>
    <row r="464" spans="1:29" x14ac:dyDescent="0.25">
      <c r="A464" s="67">
        <v>44089</v>
      </c>
      <c r="B464" s="280">
        <f>IFERROR(VLOOKUP($A464,'[2]Campaigns cost'!$A$2:$H$896,8,FALSE),0)</f>
        <v>11491</v>
      </c>
      <c r="C464" s="280">
        <v>0</v>
      </c>
      <c r="AA464" s="67">
        <v>44089</v>
      </c>
      <c r="AB464" s="280">
        <f>IFERROR(VLOOKUP($A464,'[2]Campaigns cost'!$A$2:$H$896,8,FALSE),0)</f>
        <v>11491</v>
      </c>
      <c r="AC464" s="292"/>
    </row>
    <row r="465" spans="1:29" x14ac:dyDescent="0.25">
      <c r="A465" s="67">
        <v>44090</v>
      </c>
      <c r="B465" s="280">
        <f>IFERROR(VLOOKUP($A465,'[2]Campaigns cost'!$A$2:$H$896,8,FALSE),0)</f>
        <v>9374</v>
      </c>
      <c r="C465" s="280">
        <v>0</v>
      </c>
      <c r="AA465" s="67">
        <v>44090</v>
      </c>
      <c r="AB465" s="280">
        <f>IFERROR(VLOOKUP($A465,'[2]Campaigns cost'!$A$2:$H$896,8,FALSE),0)</f>
        <v>9374</v>
      </c>
      <c r="AC465" s="292"/>
    </row>
    <row r="466" spans="1:29" x14ac:dyDescent="0.25">
      <c r="A466" s="67">
        <v>44091</v>
      </c>
      <c r="B466" s="280">
        <f>IFERROR(VLOOKUP($A466,'[2]Campaigns cost'!$A$2:$H$896,8,FALSE),0)</f>
        <v>8143</v>
      </c>
      <c r="C466" s="280">
        <v>0</v>
      </c>
      <c r="AA466" s="67">
        <v>44091</v>
      </c>
      <c r="AB466" s="280">
        <f>IFERROR(VLOOKUP($A466,'[2]Campaigns cost'!$A$2:$H$896,8,FALSE),0)</f>
        <v>8143</v>
      </c>
      <c r="AC466" s="292"/>
    </row>
    <row r="467" spans="1:29" x14ac:dyDescent="0.25">
      <c r="A467" s="67">
        <v>44092</v>
      </c>
      <c r="B467" s="280">
        <f>IFERROR(VLOOKUP($A467,'[2]Campaigns cost'!$A$2:$H$896,8,FALSE),0)</f>
        <v>8025</v>
      </c>
      <c r="C467" s="280">
        <v>0</v>
      </c>
      <c r="AA467" s="67">
        <v>44092</v>
      </c>
      <c r="AB467" s="280">
        <f>IFERROR(VLOOKUP($A467,'[2]Campaigns cost'!$A$2:$H$896,8,FALSE),0)</f>
        <v>8025</v>
      </c>
      <c r="AC467" s="292"/>
    </row>
    <row r="468" spans="1:29" x14ac:dyDescent="0.25">
      <c r="A468" s="67">
        <v>44093</v>
      </c>
      <c r="B468" s="280">
        <f>IFERROR(VLOOKUP($A468,'[2]Campaigns cost'!$A$2:$H$896,8,FALSE),0)</f>
        <v>6606</v>
      </c>
      <c r="C468" s="280">
        <v>0</v>
      </c>
      <c r="AA468" s="67">
        <v>44093</v>
      </c>
      <c r="AB468" s="280">
        <f>IFERROR(VLOOKUP($A468,'[2]Campaigns cost'!$A$2:$H$896,8,FALSE),0)</f>
        <v>6606</v>
      </c>
      <c r="AC468" s="292"/>
    </row>
    <row r="469" spans="1:29" x14ac:dyDescent="0.25">
      <c r="A469" s="67">
        <v>44094</v>
      </c>
      <c r="B469" s="280">
        <f>IFERROR(VLOOKUP($A469,'[2]Campaigns cost'!$A$2:$H$896,8,FALSE),0)</f>
        <v>1901</v>
      </c>
      <c r="C469" s="280">
        <v>0</v>
      </c>
      <c r="AA469" s="67">
        <v>44094</v>
      </c>
      <c r="AB469" s="280">
        <f>IFERROR(VLOOKUP($A469,'[2]Campaigns cost'!$A$2:$H$896,8,FALSE),0)</f>
        <v>1901</v>
      </c>
      <c r="AC469" s="292"/>
    </row>
    <row r="470" spans="1:29" x14ac:dyDescent="0.25">
      <c r="A470" s="67">
        <v>44095</v>
      </c>
      <c r="B470" s="280">
        <f>IFERROR(VLOOKUP($A470,'[2]Campaigns cost'!$A$2:$H$896,8,FALSE),0)</f>
        <v>3310</v>
      </c>
      <c r="C470" s="280">
        <v>0</v>
      </c>
      <c r="AA470" s="67">
        <v>44095</v>
      </c>
      <c r="AB470" s="280">
        <f>IFERROR(VLOOKUP($A470,'[2]Campaigns cost'!$A$2:$H$896,8,FALSE),0)</f>
        <v>3310</v>
      </c>
      <c r="AC470" s="292"/>
    </row>
    <row r="471" spans="1:29" x14ac:dyDescent="0.25">
      <c r="A471" s="67">
        <v>44096</v>
      </c>
      <c r="B471" s="280">
        <f>IFERROR(VLOOKUP($A471,'[2]Campaigns cost'!$A$2:$H$896,8,FALSE),0)</f>
        <v>14292</v>
      </c>
      <c r="C471" s="280">
        <v>0</v>
      </c>
      <c r="AA471" s="67">
        <v>44096</v>
      </c>
      <c r="AB471" s="280">
        <f>IFERROR(VLOOKUP($A471,'[2]Campaigns cost'!$A$2:$H$896,8,FALSE),0)</f>
        <v>14292</v>
      </c>
      <c r="AC471" s="292"/>
    </row>
    <row r="472" spans="1:29" x14ac:dyDescent="0.25">
      <c r="A472" s="67">
        <v>44097</v>
      </c>
      <c r="B472" s="280">
        <f>IFERROR(VLOOKUP($A472,'[2]Campaigns cost'!$A$2:$H$896,8,FALSE),0)</f>
        <v>19290</v>
      </c>
      <c r="C472" s="280">
        <v>0</v>
      </c>
      <c r="AA472" s="67">
        <v>44097</v>
      </c>
      <c r="AB472" s="280">
        <f>IFERROR(VLOOKUP($A472,'[2]Campaigns cost'!$A$2:$H$896,8,FALSE),0)</f>
        <v>19290</v>
      </c>
      <c r="AC472" s="292"/>
    </row>
    <row r="473" spans="1:29" x14ac:dyDescent="0.25">
      <c r="A473" s="67">
        <v>44098</v>
      </c>
      <c r="B473" s="280">
        <f>IFERROR(VLOOKUP($A473,'[2]Campaigns cost'!$A$2:$H$896,8,FALSE),0)</f>
        <v>23609</v>
      </c>
      <c r="C473" s="280">
        <v>0</v>
      </c>
      <c r="AA473" s="67">
        <v>44098</v>
      </c>
      <c r="AB473" s="280">
        <f>IFERROR(VLOOKUP($A473,'[2]Campaigns cost'!$A$2:$H$896,8,FALSE),0)</f>
        <v>23609</v>
      </c>
      <c r="AC473" s="292"/>
    </row>
    <row r="474" spans="1:29" x14ac:dyDescent="0.25">
      <c r="A474" s="67">
        <v>44099</v>
      </c>
      <c r="B474" s="280">
        <f>IFERROR(VLOOKUP($A474,'[2]Campaigns cost'!$A$2:$H$896,8,FALSE),0)</f>
        <v>34321</v>
      </c>
      <c r="C474" s="280">
        <v>0</v>
      </c>
      <c r="AA474" s="67">
        <v>44099</v>
      </c>
      <c r="AB474" s="280">
        <f>IFERROR(VLOOKUP($A474,'[2]Campaigns cost'!$A$2:$H$896,8,FALSE),0)</f>
        <v>34321</v>
      </c>
      <c r="AC474" s="292"/>
    </row>
    <row r="475" spans="1:29" x14ac:dyDescent="0.25">
      <c r="A475" s="67">
        <v>44100</v>
      </c>
      <c r="B475" s="280">
        <f>IFERROR(VLOOKUP($A475,'[2]Campaigns cost'!$A$2:$H$896,8,FALSE),0)</f>
        <v>53655</v>
      </c>
      <c r="C475" s="280">
        <v>0</v>
      </c>
      <c r="AA475" s="67">
        <v>44100</v>
      </c>
      <c r="AB475" s="280">
        <f>IFERROR(VLOOKUP($A475,'[2]Campaigns cost'!$A$2:$H$896,8,FALSE),0)</f>
        <v>53655</v>
      </c>
      <c r="AC475" s="292"/>
    </row>
    <row r="476" spans="1:29" x14ac:dyDescent="0.25">
      <c r="A476" s="67">
        <v>44101</v>
      </c>
      <c r="B476" s="280">
        <f>IFERROR(VLOOKUP($A476,'[2]Campaigns cost'!$A$2:$H$896,8,FALSE),0)</f>
        <v>44838</v>
      </c>
      <c r="C476" s="280">
        <v>0</v>
      </c>
      <c r="AA476" s="67">
        <v>44101</v>
      </c>
      <c r="AB476" s="280">
        <f>IFERROR(VLOOKUP($A476,'[2]Campaigns cost'!$A$2:$H$896,8,FALSE),0)</f>
        <v>44838</v>
      </c>
      <c r="AC476" s="292"/>
    </row>
    <row r="477" spans="1:29" x14ac:dyDescent="0.25">
      <c r="A477" s="67">
        <v>44102</v>
      </c>
      <c r="B477" s="280">
        <f>IFERROR(VLOOKUP($A477,'[2]Campaigns cost'!$A$2:$H$896,8,FALSE),0)</f>
        <v>30460</v>
      </c>
      <c r="C477" s="280">
        <v>0</v>
      </c>
      <c r="AA477" s="67">
        <v>44102</v>
      </c>
      <c r="AB477" s="280">
        <f>IFERROR(VLOOKUP($A477,'[2]Campaigns cost'!$A$2:$H$896,8,FALSE),0)</f>
        <v>30460</v>
      </c>
      <c r="AC477" s="292"/>
    </row>
    <row r="478" spans="1:29" x14ac:dyDescent="0.25">
      <c r="A478" s="67">
        <v>44103</v>
      </c>
      <c r="B478" s="280">
        <f>IFERROR(VLOOKUP($A478,'[2]Campaigns cost'!$A$2:$H$896,8,FALSE),0)</f>
        <v>28634</v>
      </c>
      <c r="C478" s="280">
        <v>0</v>
      </c>
      <c r="AA478" s="67">
        <v>44103</v>
      </c>
      <c r="AB478" s="280">
        <f>IFERROR(VLOOKUP($A478,'[2]Campaigns cost'!$A$2:$H$896,8,FALSE),0)</f>
        <v>28634</v>
      </c>
      <c r="AC478" s="292"/>
    </row>
    <row r="479" spans="1:29" x14ac:dyDescent="0.25">
      <c r="A479" s="67">
        <v>44104</v>
      </c>
      <c r="B479" s="280">
        <f>IFERROR(VLOOKUP($A479,'[2]Campaigns cost'!$A$2:$H$896,8,FALSE),0)</f>
        <v>33970</v>
      </c>
      <c r="C479" s="280">
        <v>0</v>
      </c>
      <c r="AA479" s="67">
        <v>44104</v>
      </c>
      <c r="AB479" s="280">
        <f>IFERROR(VLOOKUP($A479,'[2]Campaigns cost'!$A$2:$H$896,8,FALSE),0)</f>
        <v>33970</v>
      </c>
      <c r="AC479" s="292"/>
    </row>
    <row r="480" spans="1:29" x14ac:dyDescent="0.25">
      <c r="A480" s="67">
        <v>44105</v>
      </c>
      <c r="B480" s="280">
        <f>IFERROR(VLOOKUP($A480,'[2]Campaigns cost'!$A$2:$H$896,8,FALSE),0)</f>
        <v>33287</v>
      </c>
      <c r="C480" s="280">
        <v>0</v>
      </c>
      <c r="AA480" s="67">
        <v>44105</v>
      </c>
      <c r="AB480" s="280">
        <f>IFERROR(VLOOKUP($A480,'[2]Campaigns cost'!$A$2:$H$896,8,FALSE),0)</f>
        <v>33287</v>
      </c>
      <c r="AC480" s="292"/>
    </row>
    <row r="481" spans="1:29" x14ac:dyDescent="0.25">
      <c r="A481" s="67">
        <v>44106</v>
      </c>
      <c r="B481" s="280">
        <f>IFERROR(VLOOKUP($A481,'[2]Campaigns cost'!$A$2:$H$896,8,FALSE),0)</f>
        <v>52323</v>
      </c>
      <c r="C481" s="280">
        <v>0</v>
      </c>
      <c r="AA481" s="67">
        <v>44106</v>
      </c>
      <c r="AB481" s="280">
        <f>IFERROR(VLOOKUP($A481,'[2]Campaigns cost'!$A$2:$H$896,8,FALSE),0)</f>
        <v>52323</v>
      </c>
      <c r="AC481" s="292"/>
    </row>
    <row r="482" spans="1:29" x14ac:dyDescent="0.25">
      <c r="A482" s="67">
        <v>44107</v>
      </c>
      <c r="B482" s="280">
        <f>IFERROR(VLOOKUP($A482,'[2]Campaigns cost'!$A$2:$H$896,8,FALSE),0)</f>
        <v>63216</v>
      </c>
      <c r="C482" s="280">
        <v>0</v>
      </c>
      <c r="AA482" s="67">
        <v>44107</v>
      </c>
      <c r="AB482" s="280">
        <f>IFERROR(VLOOKUP($A482,'[2]Campaigns cost'!$A$2:$H$896,8,FALSE),0)</f>
        <v>63216</v>
      </c>
      <c r="AC482" s="292"/>
    </row>
    <row r="483" spans="1:29" x14ac:dyDescent="0.25">
      <c r="A483" s="67">
        <v>44108</v>
      </c>
      <c r="B483" s="280">
        <f>IFERROR(VLOOKUP($A483,'[2]Campaigns cost'!$A$2:$H$896,8,FALSE),0)</f>
        <v>56888</v>
      </c>
      <c r="C483" s="280">
        <v>0</v>
      </c>
      <c r="AA483" s="67">
        <v>44108</v>
      </c>
      <c r="AB483" s="280">
        <f>IFERROR(VLOOKUP($A483,'[2]Campaigns cost'!$A$2:$H$896,8,FALSE),0)</f>
        <v>56888</v>
      </c>
      <c r="AC483" s="292"/>
    </row>
    <row r="484" spans="1:29" x14ac:dyDescent="0.25">
      <c r="A484" s="67">
        <v>44109</v>
      </c>
      <c r="B484" s="280">
        <f>IFERROR(VLOOKUP($A484,'[2]Campaigns cost'!$A$2:$H$896,8,FALSE),0)</f>
        <v>29714</v>
      </c>
      <c r="C484" s="280">
        <v>0</v>
      </c>
      <c r="AA484" s="67">
        <v>44109</v>
      </c>
      <c r="AB484" s="280">
        <f>IFERROR(VLOOKUP($A484,'[2]Campaigns cost'!$A$2:$H$896,8,FALSE),0)</f>
        <v>29714</v>
      </c>
      <c r="AC484" s="292"/>
    </row>
    <row r="485" spans="1:29" x14ac:dyDescent="0.25">
      <c r="A485" s="67">
        <v>44110</v>
      </c>
      <c r="B485" s="280">
        <f>IFERROR(VLOOKUP($A485,'[2]Campaigns cost'!$A$2:$H$896,8,FALSE),0)</f>
        <v>29474</v>
      </c>
      <c r="C485" s="280">
        <v>0</v>
      </c>
      <c r="AA485" s="67">
        <v>44110</v>
      </c>
      <c r="AB485" s="280">
        <f>IFERROR(VLOOKUP($A485,'[2]Campaigns cost'!$A$2:$H$896,8,FALSE),0)</f>
        <v>29474</v>
      </c>
      <c r="AC485" s="292"/>
    </row>
    <row r="486" spans="1:29" x14ac:dyDescent="0.25">
      <c r="A486" s="67">
        <v>44111</v>
      </c>
      <c r="B486" s="280">
        <f>IFERROR(VLOOKUP($A486,'[2]Campaigns cost'!$A$2:$H$896,8,FALSE),0)</f>
        <v>30357</v>
      </c>
      <c r="C486" s="280">
        <v>0</v>
      </c>
      <c r="AA486" s="67">
        <v>44111</v>
      </c>
      <c r="AB486" s="280">
        <f>IFERROR(VLOOKUP($A486,'[2]Campaigns cost'!$A$2:$H$896,8,FALSE),0)</f>
        <v>30357</v>
      </c>
      <c r="AC486" s="292"/>
    </row>
    <row r="487" spans="1:29" x14ac:dyDescent="0.25">
      <c r="A487" s="67">
        <v>44112</v>
      </c>
      <c r="B487" s="280">
        <f>IFERROR(VLOOKUP($A487,'[2]Campaigns cost'!$A$2:$H$896,8,FALSE),0)</f>
        <v>30625</v>
      </c>
      <c r="C487" s="280">
        <v>0</v>
      </c>
      <c r="AA487" s="67">
        <v>44112</v>
      </c>
      <c r="AB487" s="280">
        <f>IFERROR(VLOOKUP($A487,'[2]Campaigns cost'!$A$2:$H$896,8,FALSE),0)</f>
        <v>30625</v>
      </c>
      <c r="AC487" s="292"/>
    </row>
    <row r="488" spans="1:29" x14ac:dyDescent="0.25">
      <c r="A488" s="67">
        <v>44113</v>
      </c>
      <c r="B488" s="280">
        <f>IFERROR(VLOOKUP($A488,'[2]Campaigns cost'!$A$2:$H$896,8,FALSE),0)</f>
        <v>41744</v>
      </c>
      <c r="C488" s="280">
        <v>0</v>
      </c>
      <c r="AA488" s="67">
        <v>44113</v>
      </c>
      <c r="AB488" s="280">
        <f>IFERROR(VLOOKUP($A488,'[2]Campaigns cost'!$A$2:$H$896,8,FALSE),0)</f>
        <v>41744</v>
      </c>
      <c r="AC488" s="292"/>
    </row>
    <row r="489" spans="1:29" x14ac:dyDescent="0.25">
      <c r="A489" s="67">
        <v>44114</v>
      </c>
      <c r="B489" s="280">
        <f>IFERROR(VLOOKUP($A489,'[2]Campaigns cost'!$A$2:$H$896,8,FALSE),0)</f>
        <v>58490</v>
      </c>
      <c r="C489" s="280">
        <v>0</v>
      </c>
      <c r="AA489" s="67">
        <v>44114</v>
      </c>
      <c r="AB489" s="280">
        <f>IFERROR(VLOOKUP($A489,'[2]Campaigns cost'!$A$2:$H$896,8,FALSE),0)</f>
        <v>58490</v>
      </c>
      <c r="AC489" s="292"/>
    </row>
    <row r="490" spans="1:29" x14ac:dyDescent="0.25">
      <c r="A490" s="67">
        <v>44115</v>
      </c>
      <c r="B490" s="280">
        <f>IFERROR(VLOOKUP($A490,'[2]Campaigns cost'!$A$2:$H$896,8,FALSE),0)</f>
        <v>46595</v>
      </c>
      <c r="C490" s="280">
        <v>0</v>
      </c>
      <c r="AA490" s="67">
        <v>44115</v>
      </c>
      <c r="AB490" s="280">
        <f>IFERROR(VLOOKUP($A490,'[2]Campaigns cost'!$A$2:$H$896,8,FALSE),0)</f>
        <v>46595</v>
      </c>
      <c r="AC490" s="292"/>
    </row>
    <row r="491" spans="1:29" x14ac:dyDescent="0.25">
      <c r="A491" s="67">
        <v>44116</v>
      </c>
      <c r="B491" s="280">
        <f>IFERROR(VLOOKUP($A491,'[2]Campaigns cost'!$A$2:$H$896,8,FALSE),0)</f>
        <v>28971</v>
      </c>
      <c r="C491" s="280">
        <v>0</v>
      </c>
      <c r="AA491" s="67">
        <v>44116</v>
      </c>
      <c r="AB491" s="280">
        <f>IFERROR(VLOOKUP($A491,'[2]Campaigns cost'!$A$2:$H$896,8,FALSE),0)</f>
        <v>28971</v>
      </c>
      <c r="AC491" s="292"/>
    </row>
    <row r="492" spans="1:29" x14ac:dyDescent="0.25">
      <c r="A492" s="67">
        <v>44117</v>
      </c>
      <c r="B492" s="280">
        <f>IFERROR(VLOOKUP($A492,'[2]Campaigns cost'!$A$2:$H$896,8,FALSE),0)</f>
        <v>29967</v>
      </c>
      <c r="C492" s="280">
        <v>0</v>
      </c>
      <c r="AA492" s="67">
        <v>44117</v>
      </c>
      <c r="AB492" s="280">
        <f>IFERROR(VLOOKUP($A492,'[2]Campaigns cost'!$A$2:$H$896,8,FALSE),0)</f>
        <v>29967</v>
      </c>
      <c r="AC492" s="292"/>
    </row>
    <row r="493" spans="1:29" x14ac:dyDescent="0.25">
      <c r="A493" s="67">
        <v>44118</v>
      </c>
      <c r="B493" s="280">
        <f>IFERROR(VLOOKUP($A493,'[2]Campaigns cost'!$A$2:$H$896,8,FALSE),0)</f>
        <v>29951</v>
      </c>
      <c r="C493" s="280">
        <v>0</v>
      </c>
      <c r="AA493" s="67">
        <v>44118</v>
      </c>
      <c r="AB493" s="280">
        <f>IFERROR(VLOOKUP($A493,'[2]Campaigns cost'!$A$2:$H$896,8,FALSE),0)</f>
        <v>29951</v>
      </c>
      <c r="AC493" s="292"/>
    </row>
    <row r="494" spans="1:29" x14ac:dyDescent="0.25">
      <c r="A494" s="67">
        <v>44119</v>
      </c>
      <c r="B494" s="280">
        <f>IFERROR(VLOOKUP($A494,'[2]Campaigns cost'!$A$2:$H$896,8,FALSE),0)</f>
        <v>30981</v>
      </c>
      <c r="C494" s="280">
        <v>0</v>
      </c>
      <c r="AA494" s="67">
        <v>44119</v>
      </c>
      <c r="AB494" s="280">
        <f>IFERROR(VLOOKUP($A494,'[2]Campaigns cost'!$A$2:$H$896,8,FALSE),0)</f>
        <v>30981</v>
      </c>
      <c r="AC494" s="292"/>
    </row>
    <row r="495" spans="1:29" x14ac:dyDescent="0.25">
      <c r="A495" s="67">
        <v>44120</v>
      </c>
      <c r="B495" s="280">
        <f>IFERROR(VLOOKUP($A495,'[2]Campaigns cost'!$A$2:$H$896,8,FALSE),0)</f>
        <v>43210</v>
      </c>
      <c r="C495" s="280">
        <v>0</v>
      </c>
      <c r="AA495" s="67">
        <v>44120</v>
      </c>
      <c r="AB495" s="280">
        <f>IFERROR(VLOOKUP($A495,'[2]Campaigns cost'!$A$2:$H$896,8,FALSE),0)</f>
        <v>43210</v>
      </c>
      <c r="AC495" s="292"/>
    </row>
    <row r="496" spans="1:29" x14ac:dyDescent="0.25">
      <c r="A496" s="67">
        <v>44121</v>
      </c>
      <c r="B496" s="280">
        <f>IFERROR(VLOOKUP($A496,'[2]Campaigns cost'!$A$2:$H$896,8,FALSE),0)</f>
        <v>49438</v>
      </c>
      <c r="C496" s="280">
        <v>0</v>
      </c>
      <c r="AA496" s="67">
        <v>44121</v>
      </c>
      <c r="AB496" s="280">
        <f>IFERROR(VLOOKUP($A496,'[2]Campaigns cost'!$A$2:$H$896,8,FALSE),0)</f>
        <v>49438</v>
      </c>
      <c r="AC496" s="292"/>
    </row>
    <row r="497" spans="1:29" x14ac:dyDescent="0.25">
      <c r="A497" s="67">
        <v>44122</v>
      </c>
      <c r="B497" s="280">
        <f>IFERROR(VLOOKUP($A497,'[2]Campaigns cost'!$A$2:$H$896,8,FALSE),0)</f>
        <v>35917</v>
      </c>
      <c r="C497" s="280">
        <v>0</v>
      </c>
      <c r="AA497" s="67">
        <v>44122</v>
      </c>
      <c r="AB497" s="280">
        <f>IFERROR(VLOOKUP($A497,'[2]Campaigns cost'!$A$2:$H$896,8,FALSE),0)</f>
        <v>35917</v>
      </c>
      <c r="AC497" s="292"/>
    </row>
    <row r="498" spans="1:29" x14ac:dyDescent="0.25">
      <c r="A498" s="67">
        <v>44123</v>
      </c>
      <c r="B498" s="280">
        <f>IFERROR(VLOOKUP($A498,'[2]Campaigns cost'!$A$2:$H$896,8,FALSE),0)</f>
        <v>23856</v>
      </c>
      <c r="C498" s="280">
        <v>0</v>
      </c>
      <c r="AA498" s="67">
        <v>44123</v>
      </c>
      <c r="AB498" s="280">
        <f>IFERROR(VLOOKUP($A498,'[2]Campaigns cost'!$A$2:$H$896,8,FALSE),0)</f>
        <v>23856</v>
      </c>
      <c r="AC498" s="292"/>
    </row>
    <row r="499" spans="1:29" x14ac:dyDescent="0.25">
      <c r="A499" s="67">
        <v>44124</v>
      </c>
      <c r="B499" s="280">
        <f>IFERROR(VLOOKUP($A499,'[2]Campaigns cost'!$A$2:$H$896,8,FALSE),0)</f>
        <v>22761</v>
      </c>
      <c r="C499" s="280">
        <v>0</v>
      </c>
      <c r="AA499" s="67">
        <v>44124</v>
      </c>
      <c r="AB499" s="280">
        <f>IFERROR(VLOOKUP($A499,'[2]Campaigns cost'!$A$2:$H$896,8,FALSE),0)</f>
        <v>22761</v>
      </c>
      <c r="AC499" s="292"/>
    </row>
    <row r="500" spans="1:29" x14ac:dyDescent="0.25">
      <c r="A500" s="67">
        <v>44125</v>
      </c>
      <c r="B500" s="280">
        <f>IFERROR(VLOOKUP($A500,'[2]Campaigns cost'!$A$2:$H$896,8,FALSE),0)</f>
        <v>20816</v>
      </c>
      <c r="C500" s="280">
        <v>0</v>
      </c>
      <c r="AA500" s="67">
        <v>44125</v>
      </c>
      <c r="AB500" s="280">
        <f>IFERROR(VLOOKUP($A500,'[2]Campaigns cost'!$A$2:$H$896,8,FALSE),0)</f>
        <v>20816</v>
      </c>
      <c r="AC500" s="292"/>
    </row>
    <row r="501" spans="1:29" x14ac:dyDescent="0.25">
      <c r="A501" s="67">
        <v>44126</v>
      </c>
      <c r="B501" s="280">
        <f>IFERROR(VLOOKUP($A501,'[2]Campaigns cost'!$A$2:$H$896,8,FALSE),0)</f>
        <v>12003</v>
      </c>
      <c r="C501" s="280">
        <v>0</v>
      </c>
      <c r="AA501" s="67">
        <v>44126</v>
      </c>
      <c r="AB501" s="280">
        <f>IFERROR(VLOOKUP($A501,'[2]Campaigns cost'!$A$2:$H$896,8,FALSE),0)</f>
        <v>12003</v>
      </c>
      <c r="AC501" s="292"/>
    </row>
    <row r="502" spans="1:29" x14ac:dyDescent="0.25">
      <c r="A502" s="67">
        <v>44127</v>
      </c>
      <c r="B502" s="280">
        <f>IFERROR(VLOOKUP($A502,'[2]Campaigns cost'!$A$2:$H$896,8,FALSE),0)</f>
        <v>11545</v>
      </c>
      <c r="C502" s="280">
        <v>0</v>
      </c>
      <c r="AA502" s="67">
        <v>44127</v>
      </c>
      <c r="AB502" s="280">
        <f>IFERROR(VLOOKUP($A502,'[2]Campaigns cost'!$A$2:$H$896,8,FALSE),0)</f>
        <v>11545</v>
      </c>
      <c r="AC502" s="292"/>
    </row>
    <row r="503" spans="1:29" x14ac:dyDescent="0.25">
      <c r="A503" s="67">
        <v>44128</v>
      </c>
      <c r="B503" s="280">
        <f>IFERROR(VLOOKUP($A503,'[2]Campaigns cost'!$A$2:$H$896,8,FALSE),0)</f>
        <v>9817</v>
      </c>
      <c r="C503" s="280">
        <v>0</v>
      </c>
      <c r="AA503" s="67">
        <v>44128</v>
      </c>
      <c r="AB503" s="280">
        <f>IFERROR(VLOOKUP($A503,'[2]Campaigns cost'!$A$2:$H$896,8,FALSE),0)</f>
        <v>9817</v>
      </c>
      <c r="AC503" s="292"/>
    </row>
    <row r="504" spans="1:29" x14ac:dyDescent="0.25">
      <c r="A504" s="67">
        <v>44129</v>
      </c>
      <c r="B504" s="280">
        <f>IFERROR(VLOOKUP($A504,'[2]Campaigns cost'!$A$2:$H$896,8,FALSE),0)</f>
        <v>4578</v>
      </c>
      <c r="C504" s="280">
        <v>0</v>
      </c>
      <c r="AA504" s="67">
        <v>44129</v>
      </c>
      <c r="AB504" s="280">
        <f>IFERROR(VLOOKUP($A504,'[2]Campaigns cost'!$A$2:$H$896,8,FALSE),0)</f>
        <v>4578</v>
      </c>
      <c r="AC504" s="292"/>
    </row>
    <row r="505" spans="1:29" x14ac:dyDescent="0.25">
      <c r="A505" s="67">
        <v>44130</v>
      </c>
      <c r="B505" s="280">
        <f>IFERROR(VLOOKUP($A505,'[2]Campaigns cost'!$A$2:$H$896,8,FALSE),0)</f>
        <v>2061</v>
      </c>
      <c r="C505" s="280">
        <v>0</v>
      </c>
      <c r="AA505" s="67">
        <v>44130</v>
      </c>
      <c r="AB505" s="280">
        <f>IFERROR(VLOOKUP($A505,'[2]Campaigns cost'!$A$2:$H$896,8,FALSE),0)</f>
        <v>2061</v>
      </c>
      <c r="AC505" s="292"/>
    </row>
    <row r="506" spans="1:29" x14ac:dyDescent="0.25">
      <c r="A506" s="67">
        <v>44131</v>
      </c>
      <c r="B506" s="280">
        <f>IFERROR(VLOOKUP($A506,'[2]Campaigns cost'!$A$2:$H$896,8,FALSE),0)</f>
        <v>895</v>
      </c>
      <c r="C506" s="280">
        <v>0</v>
      </c>
      <c r="AA506" s="67">
        <v>44131</v>
      </c>
      <c r="AB506" s="280">
        <f>IFERROR(VLOOKUP($A506,'[2]Campaigns cost'!$A$2:$H$896,8,FALSE),0)</f>
        <v>895</v>
      </c>
      <c r="AC506" s="292"/>
    </row>
    <row r="507" spans="1:29" x14ac:dyDescent="0.25">
      <c r="A507" s="67">
        <v>44132</v>
      </c>
      <c r="B507" s="280">
        <f>IFERROR(VLOOKUP($A507,'[2]Campaigns cost'!$A$2:$H$896,8,FALSE),0)</f>
        <v>34</v>
      </c>
      <c r="C507" s="280">
        <v>0</v>
      </c>
      <c r="AA507" s="67">
        <v>44132</v>
      </c>
      <c r="AB507" s="280">
        <f>IFERROR(VLOOKUP($A507,'[2]Campaigns cost'!$A$2:$H$896,8,FALSE),0)</f>
        <v>34</v>
      </c>
      <c r="AC507" s="292"/>
    </row>
    <row r="508" spans="1:29" x14ac:dyDescent="0.25">
      <c r="A508" s="67">
        <v>44133</v>
      </c>
      <c r="B508" s="280">
        <f>IFERROR(VLOOKUP($A508,'[2]Campaigns cost'!$A$2:$H$896,8,FALSE),0)</f>
        <v>0</v>
      </c>
      <c r="C508" s="280">
        <v>0</v>
      </c>
      <c r="AA508" s="67">
        <v>44133</v>
      </c>
      <c r="AB508" s="280">
        <f>IFERROR(VLOOKUP($A508,'[2]Campaigns cost'!$A$2:$H$896,8,FALSE),0)</f>
        <v>0</v>
      </c>
      <c r="AC508" s="292"/>
    </row>
    <row r="509" spans="1:29" x14ac:dyDescent="0.25">
      <c r="A509" s="67">
        <v>44134</v>
      </c>
      <c r="B509" s="280">
        <f>IFERROR(VLOOKUP($A509,'[2]Campaigns cost'!$A$2:$H$896,8,FALSE),0)</f>
        <v>0</v>
      </c>
      <c r="C509" s="280">
        <v>0</v>
      </c>
      <c r="AA509" s="67">
        <v>44134</v>
      </c>
      <c r="AB509" s="280">
        <f>IFERROR(VLOOKUP($A509,'[2]Campaigns cost'!$A$2:$H$896,8,FALSE),0)</f>
        <v>0</v>
      </c>
      <c r="AC509" s="292"/>
    </row>
    <row r="510" spans="1:29" x14ac:dyDescent="0.25">
      <c r="A510" s="67">
        <v>44135</v>
      </c>
      <c r="B510" s="280">
        <f>IFERROR(VLOOKUP($A510,'[2]Campaigns cost'!$A$2:$H$896,8,FALSE),0)</f>
        <v>0</v>
      </c>
      <c r="C510" s="280">
        <v>0</v>
      </c>
      <c r="AA510" s="67">
        <v>44135</v>
      </c>
      <c r="AB510" s="280">
        <f>IFERROR(VLOOKUP($A510,'[2]Campaigns cost'!$A$2:$H$896,8,FALSE),0)</f>
        <v>0</v>
      </c>
      <c r="AC510" s="292"/>
    </row>
    <row r="511" spans="1:29" x14ac:dyDescent="0.25">
      <c r="A511" s="67">
        <v>44136</v>
      </c>
      <c r="B511" s="280">
        <f>IFERROR(VLOOKUP($A511,'[2]Campaigns cost'!$A$2:$H$896,8,FALSE),0)</f>
        <v>0</v>
      </c>
      <c r="C511" s="280">
        <v>0</v>
      </c>
      <c r="AA511" s="67">
        <v>44136</v>
      </c>
      <c r="AB511" s="280">
        <f>IFERROR(VLOOKUP($A511,'[2]Campaigns cost'!$A$2:$H$896,8,FALSE),0)</f>
        <v>0</v>
      </c>
      <c r="AC511" s="292"/>
    </row>
    <row r="512" spans="1:29" x14ac:dyDescent="0.25">
      <c r="A512" s="67">
        <v>44137</v>
      </c>
      <c r="B512" s="280">
        <f>IFERROR(VLOOKUP($A512,'[2]Campaigns cost'!$A$2:$H$896,8,FALSE),0)</f>
        <v>0</v>
      </c>
      <c r="C512" s="280">
        <v>0</v>
      </c>
      <c r="AA512" s="67">
        <v>44137</v>
      </c>
      <c r="AB512" s="280">
        <f>IFERROR(VLOOKUP($A512,'[2]Campaigns cost'!$A$2:$H$896,8,FALSE),0)</f>
        <v>0</v>
      </c>
      <c r="AC512" s="292"/>
    </row>
    <row r="513" spans="1:29" x14ac:dyDescent="0.25">
      <c r="A513" s="67">
        <v>44138</v>
      </c>
      <c r="B513" s="280">
        <f>IFERROR(VLOOKUP($A513,'[2]Campaigns cost'!$A$2:$H$896,8,FALSE),0)</f>
        <v>0</v>
      </c>
      <c r="C513" s="280">
        <v>0</v>
      </c>
      <c r="AA513" s="67">
        <v>44138</v>
      </c>
      <c r="AB513" s="280">
        <f>IFERROR(VLOOKUP($A513,'[2]Campaigns cost'!$A$2:$H$896,8,FALSE),0)</f>
        <v>0</v>
      </c>
      <c r="AC513" s="292"/>
    </row>
    <row r="514" spans="1:29" x14ac:dyDescent="0.25">
      <c r="A514" s="67">
        <v>44139</v>
      </c>
      <c r="B514" s="280">
        <f>IFERROR(VLOOKUP($A514,'[2]Campaigns cost'!$A$2:$H$896,8,FALSE),0)</f>
        <v>0</v>
      </c>
      <c r="C514" s="280">
        <v>0</v>
      </c>
      <c r="AA514" s="67">
        <v>44139</v>
      </c>
      <c r="AB514" s="280">
        <f>IFERROR(VLOOKUP($A514,'[2]Campaigns cost'!$A$2:$H$896,8,FALSE),0)</f>
        <v>0</v>
      </c>
      <c r="AC514" s="292"/>
    </row>
    <row r="515" spans="1:29" x14ac:dyDescent="0.25">
      <c r="A515" s="67">
        <v>44140</v>
      </c>
      <c r="B515" s="280">
        <f>IFERROR(VLOOKUP($A515,'[2]Campaigns cost'!$A$2:$H$896,8,FALSE),0)</f>
        <v>0</v>
      </c>
      <c r="C515" s="280">
        <v>0</v>
      </c>
      <c r="AA515" s="67">
        <v>44140</v>
      </c>
      <c r="AB515" s="280">
        <f>IFERROR(VLOOKUP($A515,'[2]Campaigns cost'!$A$2:$H$896,8,FALSE),0)</f>
        <v>0</v>
      </c>
      <c r="AC515" s="292"/>
    </row>
    <row r="516" spans="1:29" x14ac:dyDescent="0.25">
      <c r="A516" s="67">
        <v>44141</v>
      </c>
      <c r="B516" s="280">
        <f>IFERROR(VLOOKUP($A516,'[2]Campaigns cost'!$A$2:$H$896,8,FALSE),0)</f>
        <v>0</v>
      </c>
      <c r="C516" s="280">
        <v>0</v>
      </c>
      <c r="AA516" s="67">
        <v>44141</v>
      </c>
      <c r="AB516" s="280">
        <f>IFERROR(VLOOKUP($A516,'[2]Campaigns cost'!$A$2:$H$896,8,FALSE),0)</f>
        <v>0</v>
      </c>
      <c r="AC516" s="292"/>
    </row>
    <row r="517" spans="1:29" x14ac:dyDescent="0.25">
      <c r="A517" s="67">
        <v>44142</v>
      </c>
      <c r="B517" s="280">
        <f>IFERROR(VLOOKUP($A517,'[2]Campaigns cost'!$A$2:$H$896,8,FALSE),0)</f>
        <v>0</v>
      </c>
      <c r="C517" s="280">
        <v>0</v>
      </c>
      <c r="AA517" s="67">
        <v>44142</v>
      </c>
      <c r="AB517" s="280">
        <f>IFERROR(VLOOKUP($A517,'[2]Campaigns cost'!$A$2:$H$896,8,FALSE),0)</f>
        <v>0</v>
      </c>
      <c r="AC517" s="292"/>
    </row>
    <row r="518" spans="1:29" x14ac:dyDescent="0.25">
      <c r="A518" s="67">
        <v>44143</v>
      </c>
      <c r="B518" s="280">
        <f>IFERROR(VLOOKUP($A518,'[2]Campaigns cost'!$A$2:$H$896,8,FALSE),0)</f>
        <v>0</v>
      </c>
      <c r="C518" s="280">
        <v>0</v>
      </c>
      <c r="AA518" s="67">
        <v>44143</v>
      </c>
      <c r="AB518" s="280">
        <f>IFERROR(VLOOKUP($A518,'[2]Campaigns cost'!$A$2:$H$896,8,FALSE),0)</f>
        <v>0</v>
      </c>
      <c r="AC518" s="292"/>
    </row>
    <row r="519" spans="1:29" x14ac:dyDescent="0.25">
      <c r="A519" s="67">
        <v>44144</v>
      </c>
      <c r="B519" s="280">
        <f>IFERROR(VLOOKUP($A519,'[2]Campaigns cost'!$A$2:$H$896,8,FALSE),0)</f>
        <v>0</v>
      </c>
      <c r="C519" s="280">
        <v>0</v>
      </c>
      <c r="AA519" s="67">
        <v>44144</v>
      </c>
      <c r="AB519" s="280">
        <f>IFERROR(VLOOKUP($A519,'[2]Campaigns cost'!$A$2:$H$896,8,FALSE),0)</f>
        <v>0</v>
      </c>
      <c r="AC519" s="292"/>
    </row>
    <row r="520" spans="1:29" x14ac:dyDescent="0.25">
      <c r="A520" s="67">
        <v>44145</v>
      </c>
      <c r="B520" s="280">
        <f>IFERROR(VLOOKUP($A520,'[2]Campaigns cost'!$A$2:$H$896,8,FALSE),0)</f>
        <v>0</v>
      </c>
      <c r="C520" s="280">
        <v>0</v>
      </c>
      <c r="AA520" s="67">
        <v>44145</v>
      </c>
      <c r="AB520" s="280">
        <f>IFERROR(VLOOKUP($A520,'[2]Campaigns cost'!$A$2:$H$896,8,FALSE),0)</f>
        <v>0</v>
      </c>
      <c r="AC520" s="292"/>
    </row>
    <row r="521" spans="1:29" x14ac:dyDescent="0.25">
      <c r="A521" s="67">
        <v>44146</v>
      </c>
      <c r="B521" s="280">
        <f>IFERROR(VLOOKUP($A521,'[2]Campaigns cost'!$A$2:$H$896,8,FALSE),0)</f>
        <v>0</v>
      </c>
      <c r="C521" s="280">
        <v>0</v>
      </c>
      <c r="AA521" s="67">
        <v>44146</v>
      </c>
      <c r="AB521" s="280">
        <f>IFERROR(VLOOKUP($A521,'[2]Campaigns cost'!$A$2:$H$896,8,FALSE),0)</f>
        <v>0</v>
      </c>
      <c r="AC521" s="292"/>
    </row>
    <row r="522" spans="1:29" x14ac:dyDescent="0.25">
      <c r="A522" s="67">
        <v>44147</v>
      </c>
      <c r="B522" s="280">
        <f>IFERROR(VLOOKUP($A522,'[2]Campaigns cost'!$A$2:$H$896,8,FALSE),0)</f>
        <v>0</v>
      </c>
      <c r="C522" s="280">
        <v>0</v>
      </c>
      <c r="AA522" s="67">
        <v>44147</v>
      </c>
      <c r="AB522" s="280">
        <f>IFERROR(VLOOKUP($A522,'[2]Campaigns cost'!$A$2:$H$896,8,FALSE),0)</f>
        <v>0</v>
      </c>
      <c r="AC522" s="292"/>
    </row>
    <row r="523" spans="1:29" x14ac:dyDescent="0.25">
      <c r="A523" s="67">
        <v>44148</v>
      </c>
      <c r="B523" s="280">
        <f>IFERROR(VLOOKUP($A523,'[2]Campaigns cost'!$A$2:$H$896,8,FALSE),0)</f>
        <v>0</v>
      </c>
      <c r="C523" s="280">
        <v>0</v>
      </c>
      <c r="AA523" s="67">
        <v>44148</v>
      </c>
      <c r="AB523" s="280">
        <f>IFERROR(VLOOKUP($A523,'[2]Campaigns cost'!$A$2:$H$896,8,FALSE),0)</f>
        <v>0</v>
      </c>
      <c r="AC523" s="292"/>
    </row>
    <row r="524" spans="1:29" x14ac:dyDescent="0.25">
      <c r="A524" s="67">
        <v>44149</v>
      </c>
      <c r="B524" s="280">
        <f>IFERROR(VLOOKUP($A524,'[2]Campaigns cost'!$A$2:$H$896,8,FALSE),0)</f>
        <v>0</v>
      </c>
      <c r="C524" s="280">
        <v>0</v>
      </c>
      <c r="AA524" s="67">
        <v>44149</v>
      </c>
      <c r="AB524" s="280">
        <f>IFERROR(VLOOKUP($A524,'[2]Campaigns cost'!$A$2:$H$896,8,FALSE),0)</f>
        <v>0</v>
      </c>
      <c r="AC524" s="292"/>
    </row>
    <row r="525" spans="1:29" x14ac:dyDescent="0.25">
      <c r="A525" s="67">
        <v>44150</v>
      </c>
      <c r="B525" s="280">
        <f>IFERROR(VLOOKUP($A525,'[2]Campaigns cost'!$A$2:$H$896,8,FALSE),0)</f>
        <v>0</v>
      </c>
      <c r="C525" s="280">
        <v>0</v>
      </c>
      <c r="AA525" s="67">
        <v>44150</v>
      </c>
      <c r="AB525" s="280">
        <f>IFERROR(VLOOKUP($A525,'[2]Campaigns cost'!$A$2:$H$896,8,FALSE),0)</f>
        <v>0</v>
      </c>
      <c r="AC525" s="292"/>
    </row>
    <row r="526" spans="1:29" x14ac:dyDescent="0.25">
      <c r="A526" s="67">
        <v>44151</v>
      </c>
      <c r="B526" s="280">
        <f>IFERROR(VLOOKUP($A526,'[2]Campaigns cost'!$A$2:$H$896,8,FALSE),0)</f>
        <v>0</v>
      </c>
      <c r="C526" s="280">
        <v>0</v>
      </c>
      <c r="AA526" s="67">
        <v>44151</v>
      </c>
      <c r="AB526" s="280">
        <f>IFERROR(VLOOKUP($A526,'[2]Campaigns cost'!$A$2:$H$896,8,FALSE),0)</f>
        <v>0</v>
      </c>
      <c r="AC526" s="292"/>
    </row>
    <row r="527" spans="1:29" x14ac:dyDescent="0.25">
      <c r="A527" s="67">
        <v>44152</v>
      </c>
      <c r="B527" s="280">
        <f>IFERROR(VLOOKUP($A527,'[2]Campaigns cost'!$A$2:$H$896,8,FALSE),0)</f>
        <v>0</v>
      </c>
      <c r="C527" s="280">
        <v>0</v>
      </c>
      <c r="AA527" s="67">
        <v>44152</v>
      </c>
      <c r="AB527" s="280">
        <f>IFERROR(VLOOKUP($A527,'[2]Campaigns cost'!$A$2:$H$896,8,FALSE),0)</f>
        <v>0</v>
      </c>
      <c r="AC527" s="292"/>
    </row>
    <row r="528" spans="1:29" x14ac:dyDescent="0.25">
      <c r="A528" s="67">
        <v>44153</v>
      </c>
      <c r="B528" s="280">
        <f>IFERROR(VLOOKUP($A528,'[2]Campaigns cost'!$A$2:$H$896,8,FALSE),0)</f>
        <v>0</v>
      </c>
      <c r="C528" s="280">
        <v>0</v>
      </c>
      <c r="AA528" s="67">
        <v>44153</v>
      </c>
      <c r="AB528" s="280">
        <f>IFERROR(VLOOKUP($A528,'[2]Campaigns cost'!$A$2:$H$896,8,FALSE),0)</f>
        <v>0</v>
      </c>
      <c r="AC528" s="292"/>
    </row>
    <row r="529" spans="1:29" x14ac:dyDescent="0.25">
      <c r="A529" s="67">
        <v>44154</v>
      </c>
      <c r="B529" s="280">
        <f>IFERROR(VLOOKUP($A529,'[2]Campaigns cost'!$A$2:$H$896,8,FALSE),0)</f>
        <v>0</v>
      </c>
      <c r="C529" s="280">
        <v>0</v>
      </c>
      <c r="AA529" s="67">
        <v>44154</v>
      </c>
      <c r="AB529" s="280">
        <f>IFERROR(VLOOKUP($A529,'[2]Campaigns cost'!$A$2:$H$896,8,FALSE),0)</f>
        <v>0</v>
      </c>
      <c r="AC529" s="292"/>
    </row>
    <row r="530" spans="1:29" x14ac:dyDescent="0.25">
      <c r="A530" s="67">
        <v>44155</v>
      </c>
      <c r="B530" s="280">
        <f>IFERROR(VLOOKUP($A530,'[2]Campaigns cost'!$A$2:$H$896,8,FALSE),0)</f>
        <v>0</v>
      </c>
      <c r="C530" s="280">
        <v>0</v>
      </c>
      <c r="AA530" s="67">
        <v>44155</v>
      </c>
      <c r="AB530" s="280">
        <f>IFERROR(VLOOKUP($A530,'[2]Campaigns cost'!$A$2:$H$896,8,FALSE),0)</f>
        <v>0</v>
      </c>
      <c r="AC530" s="292"/>
    </row>
    <row r="531" spans="1:29" x14ac:dyDescent="0.25">
      <c r="A531" s="67">
        <v>44156</v>
      </c>
      <c r="B531" s="280">
        <f>IFERROR(VLOOKUP($A531,'[2]Campaigns cost'!$A$2:$H$896,8,FALSE),0)</f>
        <v>0</v>
      </c>
      <c r="C531" s="280">
        <v>0</v>
      </c>
      <c r="AA531" s="67">
        <v>44156</v>
      </c>
      <c r="AB531" s="280">
        <f>IFERROR(VLOOKUP($A531,'[2]Campaigns cost'!$A$2:$H$896,8,FALSE),0)</f>
        <v>0</v>
      </c>
      <c r="AC531" s="292"/>
    </row>
    <row r="532" spans="1:29" x14ac:dyDescent="0.25">
      <c r="A532" s="67">
        <v>44157</v>
      </c>
      <c r="B532" s="280">
        <f>IFERROR(VLOOKUP($A532,'[2]Campaigns cost'!$A$2:$H$896,8,FALSE),0)</f>
        <v>0</v>
      </c>
      <c r="C532" s="280">
        <v>0</v>
      </c>
      <c r="AA532" s="67">
        <v>44157</v>
      </c>
      <c r="AB532" s="280">
        <f>IFERROR(VLOOKUP($A532,'[2]Campaigns cost'!$A$2:$H$896,8,FALSE),0)</f>
        <v>0</v>
      </c>
      <c r="AC532" s="292"/>
    </row>
    <row r="533" spans="1:29" x14ac:dyDescent="0.25">
      <c r="A533" s="67">
        <v>44158</v>
      </c>
      <c r="B533" s="280">
        <f>IFERROR(VLOOKUP($A533,'[2]Campaigns cost'!$A$2:$H$896,8,FALSE),0)</f>
        <v>0</v>
      </c>
      <c r="C533" s="280">
        <v>0</v>
      </c>
      <c r="AA533" s="67">
        <v>44158</v>
      </c>
      <c r="AB533" s="280">
        <f>IFERROR(VLOOKUP($A533,'[2]Campaigns cost'!$A$2:$H$896,8,FALSE),0)</f>
        <v>0</v>
      </c>
      <c r="AC533" s="292"/>
    </row>
    <row r="534" spans="1:29" x14ac:dyDescent="0.25">
      <c r="A534" s="67">
        <v>44159</v>
      </c>
      <c r="B534" s="280">
        <f>IFERROR(VLOOKUP($A534,'[2]Campaigns cost'!$A$2:$H$896,8,FALSE),0)</f>
        <v>0</v>
      </c>
      <c r="C534" s="280">
        <v>0</v>
      </c>
      <c r="AA534" s="67">
        <v>44159</v>
      </c>
      <c r="AB534" s="280">
        <f>IFERROR(VLOOKUP($A534,'[2]Campaigns cost'!$A$2:$H$896,8,FALSE),0)</f>
        <v>0</v>
      </c>
      <c r="AC534" s="292"/>
    </row>
    <row r="535" spans="1:29" x14ac:dyDescent="0.25">
      <c r="A535" s="67">
        <v>44160</v>
      </c>
      <c r="B535" s="280">
        <f>IFERROR(VLOOKUP($A535,'[2]Campaigns cost'!$A$2:$H$896,8,FALSE),0)</f>
        <v>0</v>
      </c>
      <c r="C535" s="280">
        <v>0</v>
      </c>
      <c r="AA535" s="67">
        <v>44160</v>
      </c>
      <c r="AB535" s="280">
        <f>IFERROR(VLOOKUP($A535,'[2]Campaigns cost'!$A$2:$H$896,8,FALSE),0)</f>
        <v>0</v>
      </c>
      <c r="AC535" s="292"/>
    </row>
    <row r="536" spans="1:29" x14ac:dyDescent="0.25">
      <c r="A536" s="67">
        <v>44161</v>
      </c>
      <c r="B536" s="280">
        <f>IFERROR(VLOOKUP($A536,'[2]Campaigns cost'!$A$2:$H$896,8,FALSE),0)</f>
        <v>0</v>
      </c>
      <c r="C536" s="280">
        <v>0</v>
      </c>
      <c r="AA536" s="67">
        <v>44161</v>
      </c>
      <c r="AB536" s="280">
        <f>IFERROR(VLOOKUP($A536,'[2]Campaigns cost'!$A$2:$H$896,8,FALSE),0)</f>
        <v>0</v>
      </c>
      <c r="AC536" s="292"/>
    </row>
    <row r="537" spans="1:29" x14ac:dyDescent="0.25">
      <c r="A537" s="67">
        <v>44162</v>
      </c>
      <c r="B537" s="280">
        <f>IFERROR(VLOOKUP($A537,'[2]Campaigns cost'!$A$2:$H$896,8,FALSE),0)</f>
        <v>0</v>
      </c>
      <c r="C537" s="280">
        <v>0</v>
      </c>
      <c r="AA537" s="67">
        <v>44162</v>
      </c>
      <c r="AB537" s="280">
        <f>IFERROR(VLOOKUP($A537,'[2]Campaigns cost'!$A$2:$H$896,8,FALSE),0)</f>
        <v>0</v>
      </c>
      <c r="AC537" s="292"/>
    </row>
    <row r="538" spans="1:29" x14ac:dyDescent="0.25">
      <c r="A538" s="67">
        <v>44163</v>
      </c>
      <c r="B538" s="280">
        <f>IFERROR(VLOOKUP($A538,'[2]Campaigns cost'!$A$2:$H$896,8,FALSE),0)</f>
        <v>0</v>
      </c>
      <c r="C538" s="280">
        <v>0</v>
      </c>
      <c r="AA538" s="67">
        <v>44163</v>
      </c>
      <c r="AB538" s="280">
        <f>IFERROR(VLOOKUP($A538,'[2]Campaigns cost'!$A$2:$H$896,8,FALSE),0)</f>
        <v>0</v>
      </c>
      <c r="AC538" s="292"/>
    </row>
    <row r="539" spans="1:29" x14ac:dyDescent="0.25">
      <c r="A539" s="67">
        <v>44164</v>
      </c>
      <c r="B539" s="280">
        <f>IFERROR(VLOOKUP($A539,'[2]Campaigns cost'!$A$2:$H$896,8,FALSE),0)</f>
        <v>0</v>
      </c>
      <c r="C539" s="280">
        <v>0</v>
      </c>
      <c r="AA539" s="67">
        <v>44164</v>
      </c>
      <c r="AB539" s="280">
        <f>IFERROR(VLOOKUP($A539,'[2]Campaigns cost'!$A$2:$H$896,8,FALSE),0)</f>
        <v>0</v>
      </c>
      <c r="AC539" s="292"/>
    </row>
    <row r="540" spans="1:29" x14ac:dyDescent="0.25">
      <c r="A540" s="67">
        <v>44165</v>
      </c>
      <c r="B540" s="280">
        <f>IFERROR(VLOOKUP($A540,'[2]Campaigns cost'!$A$2:$H$896,8,FALSE),0)</f>
        <v>0</v>
      </c>
      <c r="C540" s="280">
        <v>0</v>
      </c>
      <c r="AA540" s="67">
        <v>44165</v>
      </c>
      <c r="AB540" s="280">
        <f>IFERROR(VLOOKUP($A540,'[2]Campaigns cost'!$A$2:$H$896,8,FALSE),0)</f>
        <v>0</v>
      </c>
      <c r="AC540" s="292"/>
    </row>
    <row r="541" spans="1:29" x14ac:dyDescent="0.25">
      <c r="A541" s="67">
        <v>44166</v>
      </c>
      <c r="B541" s="280">
        <f>IFERROR(VLOOKUP($A541,'[2]Campaigns cost'!$A$2:$H$896,8,FALSE),0)</f>
        <v>1126</v>
      </c>
      <c r="C541" s="280">
        <v>324</v>
      </c>
      <c r="AA541" s="67">
        <v>44166</v>
      </c>
      <c r="AB541" s="280">
        <f>IFERROR(VLOOKUP($A541,'[2]Campaigns cost'!$A$2:$H$896,8,FALSE),0)</f>
        <v>1126</v>
      </c>
      <c r="AC541" s="292"/>
    </row>
    <row r="542" spans="1:29" x14ac:dyDescent="0.25">
      <c r="A542" s="67">
        <v>44167</v>
      </c>
      <c r="B542" s="280">
        <f>IFERROR(VLOOKUP($A542,'[2]Campaigns cost'!$A$2:$H$896,8,FALSE),0)</f>
        <v>1854</v>
      </c>
      <c r="C542" s="280">
        <v>439</v>
      </c>
      <c r="AA542" s="67">
        <v>44167</v>
      </c>
      <c r="AB542" s="280">
        <f>IFERROR(VLOOKUP($A542,'[2]Campaigns cost'!$A$2:$H$896,8,FALSE),0)</f>
        <v>1854</v>
      </c>
      <c r="AC542" s="292"/>
    </row>
    <row r="543" spans="1:29" x14ac:dyDescent="0.25">
      <c r="A543" s="67">
        <v>44168</v>
      </c>
      <c r="B543" s="280">
        <f>IFERROR(VLOOKUP($A543,'[2]Campaigns cost'!$A$2:$H$896,8,FALSE),0)</f>
        <v>3073</v>
      </c>
      <c r="C543" s="280">
        <v>531</v>
      </c>
      <c r="AA543" s="67">
        <v>44168</v>
      </c>
      <c r="AB543" s="280">
        <f>IFERROR(VLOOKUP($A543,'[2]Campaigns cost'!$A$2:$H$896,8,FALSE),0)</f>
        <v>3073</v>
      </c>
      <c r="AC543" s="292"/>
    </row>
    <row r="544" spans="1:29" x14ac:dyDescent="0.25">
      <c r="A544" s="67">
        <v>44169</v>
      </c>
      <c r="B544" s="280">
        <f>IFERROR(VLOOKUP($A544,'[2]Campaigns cost'!$A$2:$H$896,8,FALSE),0)</f>
        <v>4318</v>
      </c>
      <c r="C544" s="280">
        <v>653</v>
      </c>
      <c r="AA544" s="67">
        <v>44169</v>
      </c>
      <c r="AB544" s="280">
        <f>IFERROR(VLOOKUP($A544,'[2]Campaigns cost'!$A$2:$H$896,8,FALSE),0)</f>
        <v>4318</v>
      </c>
      <c r="AC544" s="292"/>
    </row>
    <row r="545" spans="1:29" x14ac:dyDescent="0.25">
      <c r="A545" s="67">
        <v>44170</v>
      </c>
      <c r="B545" s="280">
        <f>IFERROR(VLOOKUP($A545,'[2]Campaigns cost'!$A$2:$H$896,8,FALSE),0)</f>
        <v>5949</v>
      </c>
      <c r="C545" s="280">
        <v>797</v>
      </c>
      <c r="AA545" s="67">
        <v>44170</v>
      </c>
      <c r="AB545" s="280">
        <f>IFERROR(VLOOKUP($A545,'[2]Campaigns cost'!$A$2:$H$896,8,FALSE),0)</f>
        <v>5949</v>
      </c>
      <c r="AC545" s="292"/>
    </row>
    <row r="546" spans="1:29" x14ac:dyDescent="0.25">
      <c r="A546" s="67">
        <v>44171</v>
      </c>
      <c r="B546" s="280">
        <f>IFERROR(VLOOKUP($A546,'[2]Campaigns cost'!$A$2:$H$896,8,FALSE),0)</f>
        <v>5010</v>
      </c>
      <c r="C546" s="280">
        <v>633</v>
      </c>
      <c r="AA546" s="67">
        <v>44171</v>
      </c>
      <c r="AB546" s="280">
        <f>IFERROR(VLOOKUP($A546,'[2]Campaigns cost'!$A$2:$H$896,8,FALSE),0)</f>
        <v>5010</v>
      </c>
      <c r="AC546" s="292"/>
    </row>
    <row r="547" spans="1:29" x14ac:dyDescent="0.25">
      <c r="A547" s="67">
        <v>44172</v>
      </c>
      <c r="B547" s="280">
        <f>IFERROR(VLOOKUP($A547,'[2]Campaigns cost'!$A$2:$H$896,8,FALSE),0)</f>
        <v>3407</v>
      </c>
      <c r="C547" s="280">
        <v>527</v>
      </c>
      <c r="AA547" s="67">
        <v>44172</v>
      </c>
      <c r="AB547" s="280">
        <f>IFERROR(VLOOKUP($A547,'[2]Campaigns cost'!$A$2:$H$896,8,FALSE),0)</f>
        <v>3407</v>
      </c>
      <c r="AC547" s="292"/>
    </row>
    <row r="548" spans="1:29" x14ac:dyDescent="0.25">
      <c r="A548" s="67">
        <v>44173</v>
      </c>
      <c r="B548" s="280">
        <f>IFERROR(VLOOKUP($A548,'[2]Campaigns cost'!$A$2:$H$896,8,FALSE),0)</f>
        <v>4947</v>
      </c>
      <c r="C548" s="280">
        <v>0</v>
      </c>
      <c r="AA548" s="67">
        <v>44173</v>
      </c>
      <c r="AB548" s="280">
        <f>IFERROR(VLOOKUP($A548,'[2]Campaigns cost'!$A$2:$H$896,8,FALSE),0)</f>
        <v>4947</v>
      </c>
      <c r="AC548" s="292"/>
    </row>
    <row r="549" spans="1:29" x14ac:dyDescent="0.25">
      <c r="A549" s="67">
        <v>44174</v>
      </c>
      <c r="B549" s="280">
        <f>IFERROR(VLOOKUP($A549,'[2]Campaigns cost'!$A$2:$H$896,8,FALSE),0)</f>
        <v>5817</v>
      </c>
      <c r="C549" s="280">
        <v>0</v>
      </c>
      <c r="AA549" s="67">
        <v>44174</v>
      </c>
      <c r="AB549" s="280">
        <f>IFERROR(VLOOKUP($A549,'[2]Campaigns cost'!$A$2:$H$896,8,FALSE),0)</f>
        <v>5817</v>
      </c>
      <c r="AC549" s="292"/>
    </row>
    <row r="550" spans="1:29" x14ac:dyDescent="0.25">
      <c r="A550" s="67">
        <v>44175</v>
      </c>
      <c r="B550" s="280">
        <f>IFERROR(VLOOKUP($A550,'[2]Campaigns cost'!$A$2:$H$896,8,FALSE),0)</f>
        <v>6833</v>
      </c>
      <c r="C550" s="280">
        <v>0</v>
      </c>
      <c r="AA550" s="67">
        <v>44175</v>
      </c>
      <c r="AB550" s="280">
        <f>IFERROR(VLOOKUP($A550,'[2]Campaigns cost'!$A$2:$H$896,8,FALSE),0)</f>
        <v>6833</v>
      </c>
      <c r="AC550" s="292"/>
    </row>
    <row r="551" spans="1:29" x14ac:dyDescent="0.25">
      <c r="A551" s="67">
        <v>44176</v>
      </c>
      <c r="B551" s="280">
        <f>IFERROR(VLOOKUP($A551,'[2]Campaigns cost'!$A$2:$H$896,8,FALSE),0)</f>
        <v>11027</v>
      </c>
      <c r="C551" s="280">
        <v>0</v>
      </c>
      <c r="AA551" s="67">
        <v>44176</v>
      </c>
      <c r="AB551" s="280">
        <f>IFERROR(VLOOKUP($A551,'[2]Campaigns cost'!$A$2:$H$896,8,FALSE),0)</f>
        <v>11027</v>
      </c>
      <c r="AC551" s="292"/>
    </row>
    <row r="552" spans="1:29" x14ac:dyDescent="0.25">
      <c r="A552" s="67">
        <v>44177</v>
      </c>
      <c r="B552" s="280">
        <f>IFERROR(VLOOKUP($A552,'[2]Campaigns cost'!$A$2:$H$896,8,FALSE),0)</f>
        <v>13972</v>
      </c>
      <c r="C552" s="280">
        <v>0</v>
      </c>
      <c r="AA552" s="67">
        <v>44177</v>
      </c>
      <c r="AB552" s="280">
        <f>IFERROR(VLOOKUP($A552,'[2]Campaigns cost'!$A$2:$H$896,8,FALSE),0)</f>
        <v>13972</v>
      </c>
      <c r="AC552" s="292"/>
    </row>
    <row r="553" spans="1:29" x14ac:dyDescent="0.25">
      <c r="A553" s="67">
        <v>44178</v>
      </c>
      <c r="B553" s="280">
        <f>IFERROR(VLOOKUP($A553,'[2]Campaigns cost'!$A$2:$H$896,8,FALSE),0)</f>
        <v>11715</v>
      </c>
      <c r="C553" s="280">
        <v>0</v>
      </c>
      <c r="AA553" s="67">
        <v>44178</v>
      </c>
      <c r="AB553" s="280">
        <f>IFERROR(VLOOKUP($A553,'[2]Campaigns cost'!$A$2:$H$896,8,FALSE),0)</f>
        <v>11715</v>
      </c>
      <c r="AC553" s="292"/>
    </row>
    <row r="554" spans="1:29" x14ac:dyDescent="0.25">
      <c r="A554" s="67">
        <v>44179</v>
      </c>
      <c r="B554" s="280">
        <f>IFERROR(VLOOKUP($A554,'[2]Campaigns cost'!$A$2:$H$896,8,FALSE),0)</f>
        <v>8104</v>
      </c>
      <c r="C554" s="280">
        <v>0</v>
      </c>
      <c r="AA554" s="67">
        <v>44179</v>
      </c>
      <c r="AB554" s="280">
        <f>IFERROR(VLOOKUP($A554,'[2]Campaigns cost'!$A$2:$H$896,8,FALSE),0)</f>
        <v>8104</v>
      </c>
      <c r="AC554" s="292"/>
    </row>
    <row r="555" spans="1:29" x14ac:dyDescent="0.25">
      <c r="A555" s="67">
        <v>44180</v>
      </c>
      <c r="B555" s="280">
        <f>IFERROR(VLOOKUP($A555,'[2]Campaigns cost'!$A$2:$H$896,8,FALSE),0)</f>
        <v>9386</v>
      </c>
      <c r="C555" s="280">
        <v>0</v>
      </c>
      <c r="AA555" s="67">
        <v>44180</v>
      </c>
      <c r="AB555" s="280">
        <f>IFERROR(VLOOKUP($A555,'[2]Campaigns cost'!$A$2:$H$896,8,FALSE),0)</f>
        <v>9386</v>
      </c>
      <c r="AC555" s="292"/>
    </row>
    <row r="556" spans="1:29" x14ac:dyDescent="0.25">
      <c r="A556" s="67">
        <v>44181</v>
      </c>
      <c r="B556" s="280">
        <f>IFERROR(VLOOKUP($A556,'[2]Campaigns cost'!$A$2:$H$896,8,FALSE),0)</f>
        <v>7116</v>
      </c>
      <c r="C556" s="280">
        <v>0</v>
      </c>
      <c r="AA556" s="67">
        <v>44181</v>
      </c>
      <c r="AB556" s="280">
        <f>IFERROR(VLOOKUP($A556,'[2]Campaigns cost'!$A$2:$H$896,8,FALSE),0)</f>
        <v>7116</v>
      </c>
      <c r="AC556" s="292"/>
    </row>
    <row r="557" spans="1:29" x14ac:dyDescent="0.25">
      <c r="A557" s="67">
        <v>44182</v>
      </c>
      <c r="B557" s="280">
        <f>IFERROR(VLOOKUP($A557,'[2]Campaigns cost'!$A$2:$H$896,8,FALSE),0)</f>
        <v>6204</v>
      </c>
      <c r="C557" s="280">
        <v>0</v>
      </c>
      <c r="AA557" s="67">
        <v>44182</v>
      </c>
      <c r="AB557" s="280">
        <f>IFERROR(VLOOKUP($A557,'[2]Campaigns cost'!$A$2:$H$896,8,FALSE),0)</f>
        <v>6204</v>
      </c>
      <c r="AC557" s="292"/>
    </row>
    <row r="558" spans="1:29" x14ac:dyDescent="0.25">
      <c r="A558" s="67">
        <v>44183</v>
      </c>
      <c r="B558" s="280">
        <f>IFERROR(VLOOKUP($A558,'[2]Campaigns cost'!$A$2:$H$896,8,FALSE),0)</f>
        <v>7412</v>
      </c>
      <c r="C558" s="280">
        <v>0</v>
      </c>
      <c r="AA558" s="67">
        <v>44183</v>
      </c>
      <c r="AB558" s="280">
        <f>IFERROR(VLOOKUP($A558,'[2]Campaigns cost'!$A$2:$H$896,8,FALSE),0)</f>
        <v>7412</v>
      </c>
      <c r="AC558" s="292"/>
    </row>
    <row r="559" spans="1:29" x14ac:dyDescent="0.25">
      <c r="A559" s="67">
        <v>44184</v>
      </c>
      <c r="B559" s="280">
        <f>IFERROR(VLOOKUP($A559,'[2]Campaigns cost'!$A$2:$H$896,8,FALSE),0)</f>
        <v>7450</v>
      </c>
      <c r="C559" s="280">
        <v>0</v>
      </c>
      <c r="AA559" s="67">
        <v>44184</v>
      </c>
      <c r="AB559" s="280">
        <f>IFERROR(VLOOKUP($A559,'[2]Campaigns cost'!$A$2:$H$896,8,FALSE),0)</f>
        <v>7450</v>
      </c>
      <c r="AC559" s="292"/>
    </row>
    <row r="560" spans="1:29" x14ac:dyDescent="0.25">
      <c r="A560" s="67">
        <v>44185</v>
      </c>
      <c r="B560" s="280">
        <f>IFERROR(VLOOKUP($A560,'[2]Campaigns cost'!$A$2:$H$896,8,FALSE),0)</f>
        <v>5173</v>
      </c>
      <c r="C560" s="280">
        <v>0</v>
      </c>
      <c r="AA560" s="67">
        <v>44185</v>
      </c>
      <c r="AB560" s="280">
        <f>IFERROR(VLOOKUP($A560,'[2]Campaigns cost'!$A$2:$H$896,8,FALSE),0)</f>
        <v>5173</v>
      </c>
      <c r="AC560" s="292"/>
    </row>
    <row r="561" spans="1:29" x14ac:dyDescent="0.25">
      <c r="A561" s="67">
        <v>44186</v>
      </c>
      <c r="B561" s="280">
        <f>IFERROR(VLOOKUP($A561,'[2]Campaigns cost'!$A$2:$H$896,8,FALSE),0)</f>
        <v>4662</v>
      </c>
      <c r="C561" s="280">
        <v>0</v>
      </c>
      <c r="AA561" s="67">
        <v>44186</v>
      </c>
      <c r="AB561" s="280">
        <f>IFERROR(VLOOKUP($A561,'[2]Campaigns cost'!$A$2:$H$896,8,FALSE),0)</f>
        <v>4662</v>
      </c>
      <c r="AC561" s="292"/>
    </row>
    <row r="562" spans="1:29" x14ac:dyDescent="0.25">
      <c r="A562" s="67">
        <v>44187</v>
      </c>
      <c r="B562" s="280">
        <f>IFERROR(VLOOKUP($A562,'[2]Campaigns cost'!$A$2:$H$896,8,FALSE),0)</f>
        <v>4587</v>
      </c>
      <c r="C562" s="280">
        <v>0</v>
      </c>
      <c r="AA562" s="67">
        <v>44187</v>
      </c>
      <c r="AB562" s="280">
        <f>IFERROR(VLOOKUP($A562,'[2]Campaigns cost'!$A$2:$H$896,8,FALSE),0)</f>
        <v>4587</v>
      </c>
      <c r="AC562" s="292"/>
    </row>
    <row r="563" spans="1:29" x14ac:dyDescent="0.25">
      <c r="A563" s="67">
        <v>44188</v>
      </c>
      <c r="B563" s="280">
        <f>IFERROR(VLOOKUP($A563,'[2]Campaigns cost'!$A$2:$H$896,8,FALSE),0)</f>
        <v>4954</v>
      </c>
      <c r="C563" s="280">
        <v>0</v>
      </c>
      <c r="AA563" s="67">
        <v>44188</v>
      </c>
      <c r="AB563" s="280">
        <f>IFERROR(VLOOKUP($A563,'[2]Campaigns cost'!$A$2:$H$896,8,FALSE),0)</f>
        <v>4954</v>
      </c>
      <c r="AC563" s="292"/>
    </row>
    <row r="564" spans="1:29" x14ac:dyDescent="0.25">
      <c r="A564" s="67">
        <v>44189</v>
      </c>
      <c r="B564" s="280">
        <f>IFERROR(VLOOKUP($A564,'[2]Campaigns cost'!$A$2:$H$896,8,FALSE),0)</f>
        <v>6583</v>
      </c>
      <c r="C564" s="280">
        <v>0</v>
      </c>
      <c r="AA564" s="67">
        <v>44189</v>
      </c>
      <c r="AB564" s="280">
        <f>IFERROR(VLOOKUP($A564,'[2]Campaigns cost'!$A$2:$H$896,8,FALSE),0)</f>
        <v>6583</v>
      </c>
      <c r="AC564" s="292"/>
    </row>
    <row r="565" spans="1:29" x14ac:dyDescent="0.25">
      <c r="A565" s="67">
        <v>44190</v>
      </c>
      <c r="B565" s="280">
        <f>IFERROR(VLOOKUP($A565,'[2]Campaigns cost'!$A$2:$H$896,8,FALSE),0)</f>
        <v>12581</v>
      </c>
      <c r="C565" s="280">
        <v>0</v>
      </c>
      <c r="AA565" s="67">
        <v>44190</v>
      </c>
      <c r="AB565" s="280">
        <f>IFERROR(VLOOKUP($A565,'[2]Campaigns cost'!$A$2:$H$896,8,FALSE),0)</f>
        <v>12581</v>
      </c>
      <c r="AC565" s="292"/>
    </row>
    <row r="566" spans="1:29" x14ac:dyDescent="0.25">
      <c r="A566" s="67">
        <v>44191</v>
      </c>
      <c r="B566" s="280">
        <f>IFERROR(VLOOKUP($A566,'[2]Campaigns cost'!$A$2:$H$896,8,FALSE),0)</f>
        <v>7045</v>
      </c>
      <c r="C566" s="280">
        <v>0</v>
      </c>
      <c r="AA566" s="67">
        <v>44191</v>
      </c>
      <c r="AB566" s="280">
        <f>IFERROR(VLOOKUP($A566,'[2]Campaigns cost'!$A$2:$H$896,8,FALSE),0)</f>
        <v>7045</v>
      </c>
      <c r="AC566" s="292"/>
    </row>
    <row r="567" spans="1:29" x14ac:dyDescent="0.25">
      <c r="A567" s="67">
        <v>44192</v>
      </c>
      <c r="B567" s="280">
        <f>IFERROR(VLOOKUP($A567,'[2]Campaigns cost'!$A$2:$H$896,8,FALSE),0)</f>
        <v>4856</v>
      </c>
      <c r="C567" s="280">
        <v>0</v>
      </c>
      <c r="AA567" s="67">
        <v>44192</v>
      </c>
      <c r="AB567" s="280">
        <f>IFERROR(VLOOKUP($A567,'[2]Campaigns cost'!$A$2:$H$896,8,FALSE),0)</f>
        <v>4856</v>
      </c>
      <c r="AC567" s="292"/>
    </row>
    <row r="568" spans="1:29" x14ac:dyDescent="0.25">
      <c r="A568" s="67">
        <v>44193</v>
      </c>
      <c r="B568" s="280">
        <f>IFERROR(VLOOKUP($A568,'[2]Campaigns cost'!$A$2:$H$896,8,FALSE),0)</f>
        <v>4038</v>
      </c>
      <c r="C568" s="280">
        <v>0</v>
      </c>
      <c r="AA568" s="67">
        <v>44193</v>
      </c>
      <c r="AB568" s="280">
        <f>IFERROR(VLOOKUP($A568,'[2]Campaigns cost'!$A$2:$H$896,8,FALSE),0)</f>
        <v>4038</v>
      </c>
      <c r="AC568" s="292"/>
    </row>
    <row r="569" spans="1:29" x14ac:dyDescent="0.25">
      <c r="A569" s="67">
        <v>44194</v>
      </c>
      <c r="B569" s="280">
        <f>IFERROR(VLOOKUP($A569,'[2]Campaigns cost'!$A$2:$H$896,8,FALSE),0)</f>
        <v>4325</v>
      </c>
      <c r="C569" s="280">
        <v>0</v>
      </c>
      <c r="AA569" s="67">
        <v>44194</v>
      </c>
      <c r="AB569" s="280">
        <f>IFERROR(VLOOKUP($A569,'[2]Campaigns cost'!$A$2:$H$896,8,FALSE),0)</f>
        <v>4325</v>
      </c>
      <c r="AC569" s="292"/>
    </row>
    <row r="570" spans="1:29" x14ac:dyDescent="0.25">
      <c r="A570" s="67">
        <v>44195</v>
      </c>
      <c r="B570" s="280">
        <f>IFERROR(VLOOKUP($A570,'[2]Campaigns cost'!$A$2:$H$896,8,FALSE),0)</f>
        <v>4292</v>
      </c>
      <c r="C570" s="280">
        <v>0</v>
      </c>
      <c r="AA570" s="67">
        <v>44195</v>
      </c>
      <c r="AB570" s="280">
        <f>IFERROR(VLOOKUP($A570,'[2]Campaigns cost'!$A$2:$H$896,8,FALSE),0)</f>
        <v>4292</v>
      </c>
      <c r="AC570" s="292"/>
    </row>
    <row r="571" spans="1:29" x14ac:dyDescent="0.25">
      <c r="A571" s="67">
        <v>44196</v>
      </c>
      <c r="B571" s="280">
        <f>IFERROR(VLOOKUP($A571,'[2]Campaigns cost'!$A$2:$H$896,8,FALSE),0)</f>
        <v>7390</v>
      </c>
      <c r="C571" s="280">
        <v>0</v>
      </c>
      <c r="AA571" s="67">
        <v>44196</v>
      </c>
      <c r="AB571" s="280">
        <f>IFERROR(VLOOKUP($A571,'[2]Campaigns cost'!$A$2:$H$896,8,FALSE),0)</f>
        <v>7390</v>
      </c>
      <c r="AC571" s="292"/>
    </row>
    <row r="572" spans="1:29" x14ac:dyDescent="0.25">
      <c r="A572" s="67">
        <v>44197</v>
      </c>
      <c r="B572" s="280">
        <f>IFERROR(VLOOKUP($A572,'[2]Campaigns cost'!$A$2:$H$896,8,FALSE),0)</f>
        <v>8488</v>
      </c>
      <c r="C572" s="280">
        <v>0</v>
      </c>
      <c r="AA572" s="67">
        <v>44197</v>
      </c>
      <c r="AB572" s="280">
        <f>IFERROR(VLOOKUP($A572,'[2]Campaigns cost'!$A$2:$H$896,8,FALSE),0)</f>
        <v>8488</v>
      </c>
      <c r="AC572" s="292"/>
    </row>
    <row r="573" spans="1:29" x14ac:dyDescent="0.25">
      <c r="A573" s="67">
        <v>44198</v>
      </c>
      <c r="B573" s="280">
        <f>IFERROR(VLOOKUP($A573,'[2]Campaigns cost'!$A$2:$H$896,8,FALSE),0)</f>
        <v>4145</v>
      </c>
      <c r="C573" s="280">
        <v>0</v>
      </c>
      <c r="AA573" s="67">
        <v>44198</v>
      </c>
      <c r="AB573" s="280">
        <f>IFERROR(VLOOKUP($A573,'[2]Campaigns cost'!$A$2:$H$896,8,FALSE),0)</f>
        <v>4145</v>
      </c>
      <c r="AC573" s="292"/>
    </row>
    <row r="574" spans="1:29" x14ac:dyDescent="0.25">
      <c r="A574" s="67">
        <v>44199</v>
      </c>
      <c r="B574" s="280">
        <f>IFERROR(VLOOKUP($A574,'[2]Campaigns cost'!$A$2:$H$896,8,FALSE),0)</f>
        <v>3828</v>
      </c>
      <c r="C574" s="280">
        <v>0</v>
      </c>
      <c r="AA574" s="67">
        <v>44199</v>
      </c>
      <c r="AB574" s="280">
        <f>IFERROR(VLOOKUP($A574,'[2]Campaigns cost'!$A$2:$H$896,8,FALSE),0)</f>
        <v>3828</v>
      </c>
      <c r="AC574" s="292"/>
    </row>
    <row r="575" spans="1:29" x14ac:dyDescent="0.25">
      <c r="A575" s="67">
        <v>44200</v>
      </c>
      <c r="B575" s="280">
        <f>IFERROR(VLOOKUP($A575,'[2]Campaigns cost'!$A$2:$H$896,8,FALSE),0)</f>
        <v>3555</v>
      </c>
      <c r="C575" s="280">
        <v>0</v>
      </c>
      <c r="AA575" s="67">
        <v>44200</v>
      </c>
      <c r="AB575" s="280">
        <f>IFERROR(VLOOKUP($A575,'[2]Campaigns cost'!$A$2:$H$896,8,FALSE),0)</f>
        <v>3555</v>
      </c>
      <c r="AC575" s="292"/>
    </row>
    <row r="576" spans="1:29" x14ac:dyDescent="0.25">
      <c r="A576" s="67">
        <v>44201</v>
      </c>
      <c r="B576" s="280">
        <f>IFERROR(VLOOKUP($A576,'[2]Campaigns cost'!$A$2:$H$896,8,FALSE),0)</f>
        <v>3503</v>
      </c>
      <c r="C576" s="280">
        <v>0</v>
      </c>
      <c r="AA576" s="67">
        <v>44201</v>
      </c>
      <c r="AB576" s="280">
        <f>IFERROR(VLOOKUP($A576,'[2]Campaigns cost'!$A$2:$H$896,8,FALSE),0)</f>
        <v>3503</v>
      </c>
      <c r="AC576" s="292"/>
    </row>
    <row r="577" spans="1:29" x14ac:dyDescent="0.25">
      <c r="A577" s="67">
        <v>44202</v>
      </c>
      <c r="B577" s="280">
        <f>IFERROR(VLOOKUP($A577,'[2]Campaigns cost'!$A$2:$H$896,8,FALSE),0)</f>
        <v>3128</v>
      </c>
      <c r="C577" s="280">
        <v>0</v>
      </c>
      <c r="AA577" s="67">
        <v>44202</v>
      </c>
      <c r="AB577" s="280">
        <f>IFERROR(VLOOKUP($A577,'[2]Campaigns cost'!$A$2:$H$896,8,FALSE),0)</f>
        <v>3128</v>
      </c>
      <c r="AC577" s="292"/>
    </row>
    <row r="578" spans="1:29" x14ac:dyDescent="0.25">
      <c r="A578" s="67">
        <v>44203</v>
      </c>
      <c r="B578" s="280">
        <f>IFERROR(VLOOKUP($A578,'[2]Campaigns cost'!$A$2:$H$896,8,FALSE),0)</f>
        <v>3276</v>
      </c>
      <c r="C578" s="280">
        <v>0</v>
      </c>
      <c r="AA578" s="67">
        <v>44203</v>
      </c>
      <c r="AB578" s="280">
        <f>IFERROR(VLOOKUP($A578,'[2]Campaigns cost'!$A$2:$H$896,8,FALSE),0)</f>
        <v>3276</v>
      </c>
      <c r="AC578" s="292"/>
    </row>
    <row r="579" spans="1:29" x14ac:dyDescent="0.25">
      <c r="A579" s="67">
        <v>44204</v>
      </c>
      <c r="B579" s="280">
        <f>IFERROR(VLOOKUP($A579,'[2]Campaigns cost'!$A$2:$H$896,8,FALSE),0)</f>
        <v>3758</v>
      </c>
      <c r="C579" s="280">
        <v>0</v>
      </c>
      <c r="AA579" s="67">
        <v>44204</v>
      </c>
      <c r="AB579" s="280">
        <f>IFERROR(VLOOKUP($A579,'[2]Campaigns cost'!$A$2:$H$896,8,FALSE),0)</f>
        <v>3758</v>
      </c>
      <c r="AC579" s="292"/>
    </row>
    <row r="580" spans="1:29" x14ac:dyDescent="0.25">
      <c r="A580" s="67">
        <v>44205</v>
      </c>
      <c r="B580" s="280">
        <f>IFERROR(VLOOKUP($A580,'[2]Campaigns cost'!$A$2:$H$896,8,FALSE),0)</f>
        <v>4079</v>
      </c>
      <c r="C580" s="280">
        <v>0</v>
      </c>
      <c r="AA580" s="67">
        <v>44205</v>
      </c>
      <c r="AB580" s="280">
        <f>IFERROR(VLOOKUP($A580,'[2]Campaigns cost'!$A$2:$H$896,8,FALSE),0)</f>
        <v>4079</v>
      </c>
      <c r="AC580" s="292"/>
    </row>
    <row r="581" spans="1:29" x14ac:dyDescent="0.25">
      <c r="A581" s="67">
        <v>44206</v>
      </c>
      <c r="B581" s="280">
        <f>IFERROR(VLOOKUP($A581,'[2]Campaigns cost'!$A$2:$H$896,8,FALSE),0)</f>
        <v>3580</v>
      </c>
      <c r="C581" s="280">
        <v>0</v>
      </c>
      <c r="AA581" s="67">
        <v>44206</v>
      </c>
      <c r="AB581" s="280">
        <f>IFERROR(VLOOKUP($A581,'[2]Campaigns cost'!$A$2:$H$896,8,FALSE),0)</f>
        <v>3580</v>
      </c>
      <c r="AC581" s="292"/>
    </row>
    <row r="582" spans="1:29" x14ac:dyDescent="0.25">
      <c r="A582" s="67">
        <v>44207</v>
      </c>
      <c r="B582" s="280">
        <f>IFERROR(VLOOKUP($A582,'[2]Campaigns cost'!$A$2:$H$896,8,FALSE),0)</f>
        <v>3159</v>
      </c>
      <c r="C582" s="280">
        <v>0</v>
      </c>
      <c r="AA582" s="67">
        <v>44207</v>
      </c>
      <c r="AB582" s="280">
        <f>IFERROR(VLOOKUP($A582,'[2]Campaigns cost'!$A$2:$H$896,8,FALSE),0)</f>
        <v>3159</v>
      </c>
      <c r="AC582" s="292"/>
    </row>
    <row r="583" spans="1:29" x14ac:dyDescent="0.25">
      <c r="A583" s="67">
        <v>44208</v>
      </c>
      <c r="B583" s="280">
        <f>IFERROR(VLOOKUP($A583,'[2]Campaigns cost'!$A$2:$H$896,8,FALSE),0)</f>
        <v>1478</v>
      </c>
      <c r="C583" s="280">
        <v>0</v>
      </c>
      <c r="AA583" s="67">
        <v>44208</v>
      </c>
      <c r="AB583" s="280">
        <f>IFERROR(VLOOKUP($A583,'[2]Campaigns cost'!$A$2:$H$896,8,FALSE),0)</f>
        <v>1478</v>
      </c>
      <c r="AC583" s="292"/>
    </row>
    <row r="584" spans="1:29" x14ac:dyDescent="0.25">
      <c r="A584" s="67">
        <v>44209</v>
      </c>
      <c r="B584" s="280">
        <f>IFERROR(VLOOKUP($A584,'[2]Campaigns cost'!$A$2:$H$896,8,FALSE),0)</f>
        <v>2289</v>
      </c>
      <c r="C584" s="280">
        <v>0</v>
      </c>
      <c r="AA584" s="67">
        <v>44209</v>
      </c>
      <c r="AB584" s="280">
        <f>IFERROR(VLOOKUP($A584,'[2]Campaigns cost'!$A$2:$H$896,8,FALSE),0)</f>
        <v>2289</v>
      </c>
      <c r="AC584" s="292"/>
    </row>
    <row r="585" spans="1:29" x14ac:dyDescent="0.25">
      <c r="A585" s="67">
        <v>44210</v>
      </c>
      <c r="B585" s="280">
        <f>IFERROR(VLOOKUP($A585,'[2]Campaigns cost'!$A$2:$H$896,8,FALSE),0)</f>
        <v>2806</v>
      </c>
      <c r="C585" s="280">
        <v>0</v>
      </c>
      <c r="AA585" s="67">
        <v>44210</v>
      </c>
      <c r="AB585" s="280">
        <f>IFERROR(VLOOKUP($A585,'[2]Campaigns cost'!$A$2:$H$896,8,FALSE),0)</f>
        <v>2806</v>
      </c>
      <c r="AC585" s="292"/>
    </row>
    <row r="586" spans="1:29" x14ac:dyDescent="0.25">
      <c r="A586" s="67">
        <v>44211</v>
      </c>
      <c r="B586" s="280">
        <f>IFERROR(VLOOKUP($A586,'[2]Campaigns cost'!$A$2:$H$896,8,FALSE),0)</f>
        <v>3229</v>
      </c>
      <c r="C586" s="280">
        <v>0</v>
      </c>
      <c r="AA586" s="67">
        <v>44211</v>
      </c>
      <c r="AB586" s="280">
        <f>IFERROR(VLOOKUP($A586,'[2]Campaigns cost'!$A$2:$H$896,8,FALSE),0)</f>
        <v>3229</v>
      </c>
      <c r="AC586" s="292"/>
    </row>
    <row r="587" spans="1:29" x14ac:dyDescent="0.25">
      <c r="A587" s="67">
        <v>44212</v>
      </c>
      <c r="B587" s="280">
        <f>IFERROR(VLOOKUP($A587,'[2]Campaigns cost'!$A$2:$H$896,8,FALSE),0)</f>
        <v>3520</v>
      </c>
      <c r="C587" s="280">
        <v>0</v>
      </c>
      <c r="AA587" s="67">
        <v>44212</v>
      </c>
      <c r="AB587" s="280">
        <f>IFERROR(VLOOKUP($A587,'[2]Campaigns cost'!$A$2:$H$896,8,FALSE),0)</f>
        <v>3520</v>
      </c>
      <c r="AC587" s="292"/>
    </row>
    <row r="588" spans="1:29" x14ac:dyDescent="0.25">
      <c r="A588" s="67">
        <v>44213</v>
      </c>
      <c r="B588" s="280">
        <f>IFERROR(VLOOKUP($A588,'[2]Campaigns cost'!$A$2:$H$896,8,FALSE),0)</f>
        <v>3499</v>
      </c>
      <c r="C588" s="280">
        <v>0</v>
      </c>
      <c r="AA588" s="67">
        <v>44213</v>
      </c>
      <c r="AB588" s="280">
        <f>IFERROR(VLOOKUP($A588,'[2]Campaigns cost'!$A$2:$H$896,8,FALSE),0)</f>
        <v>3499</v>
      </c>
      <c r="AC588" s="292"/>
    </row>
    <row r="589" spans="1:29" x14ac:dyDescent="0.25">
      <c r="A589" s="67">
        <v>44214</v>
      </c>
      <c r="B589" s="280">
        <f>IFERROR(VLOOKUP($A589,'[2]Campaigns cost'!$A$2:$H$896,8,FALSE),0)</f>
        <v>3196</v>
      </c>
      <c r="C589" s="280">
        <v>0</v>
      </c>
      <c r="AA589" s="67">
        <v>44214</v>
      </c>
      <c r="AB589" s="280">
        <f>IFERROR(VLOOKUP($A589,'[2]Campaigns cost'!$A$2:$H$896,8,FALSE),0)</f>
        <v>3196</v>
      </c>
      <c r="AC589" s="292"/>
    </row>
    <row r="590" spans="1:29" x14ac:dyDescent="0.25">
      <c r="A590" s="67">
        <v>44215</v>
      </c>
      <c r="B590" s="280">
        <f>IFERROR(VLOOKUP($A590,'[2]Campaigns cost'!$A$2:$H$896,8,FALSE),0)</f>
        <v>1746</v>
      </c>
      <c r="C590" s="280">
        <v>0</v>
      </c>
      <c r="AA590" s="67">
        <v>44215</v>
      </c>
      <c r="AB590" s="280">
        <f>IFERROR(VLOOKUP($A590,'[2]Campaigns cost'!$A$2:$H$896,8,FALSE),0)</f>
        <v>1746</v>
      </c>
      <c r="AC590" s="292"/>
    </row>
    <row r="591" spans="1:29" x14ac:dyDescent="0.25">
      <c r="A591" s="67">
        <v>44216</v>
      </c>
      <c r="B591" s="280">
        <f>IFERROR(VLOOKUP($A591,'[2]Campaigns cost'!$A$2:$H$896,8,FALSE),0)</f>
        <v>1231</v>
      </c>
      <c r="C591" s="280">
        <v>0</v>
      </c>
      <c r="AA591" s="67">
        <v>44216</v>
      </c>
      <c r="AB591" s="280">
        <f>IFERROR(VLOOKUP($A591,'[2]Campaigns cost'!$A$2:$H$896,8,FALSE),0)</f>
        <v>1231</v>
      </c>
      <c r="AC591" s="292"/>
    </row>
    <row r="592" spans="1:29" x14ac:dyDescent="0.25">
      <c r="A592" s="67">
        <v>44217</v>
      </c>
      <c r="B592" s="280">
        <f>IFERROR(VLOOKUP($A592,'[2]Campaigns cost'!$A$2:$H$896,8,FALSE),0)</f>
        <v>694</v>
      </c>
      <c r="C592" s="280">
        <v>0</v>
      </c>
      <c r="AA592" s="67">
        <v>44217</v>
      </c>
      <c r="AB592" s="280">
        <f>IFERROR(VLOOKUP($A592,'[2]Campaigns cost'!$A$2:$H$896,8,FALSE),0)</f>
        <v>694</v>
      </c>
      <c r="AC592" s="292"/>
    </row>
    <row r="593" spans="1:29" x14ac:dyDescent="0.25">
      <c r="A593" s="67">
        <v>44218</v>
      </c>
      <c r="B593" s="280">
        <f>IFERROR(VLOOKUP($A593,'[2]Campaigns cost'!$A$2:$H$896,8,FALSE),0)</f>
        <v>694</v>
      </c>
      <c r="C593" s="280">
        <v>0</v>
      </c>
      <c r="AA593" s="67">
        <v>44218</v>
      </c>
      <c r="AB593" s="280">
        <f>IFERROR(VLOOKUP($A593,'[2]Campaigns cost'!$A$2:$H$896,8,FALSE),0)</f>
        <v>694</v>
      </c>
      <c r="AC593" s="292"/>
    </row>
    <row r="594" spans="1:29" x14ac:dyDescent="0.25">
      <c r="A594" s="67">
        <v>44219</v>
      </c>
      <c r="B594" s="280">
        <f>IFERROR(VLOOKUP($A594,'[2]Campaigns cost'!$A$2:$H$896,8,FALSE),0)</f>
        <v>391</v>
      </c>
      <c r="C594" s="280">
        <v>0</v>
      </c>
      <c r="AA594" s="67">
        <v>44219</v>
      </c>
      <c r="AB594" s="280">
        <f>IFERROR(VLOOKUP($A594,'[2]Campaigns cost'!$A$2:$H$896,8,FALSE),0)</f>
        <v>391</v>
      </c>
      <c r="AC594" s="292"/>
    </row>
    <row r="595" spans="1:29" x14ac:dyDescent="0.25">
      <c r="A595" s="67">
        <v>44220</v>
      </c>
      <c r="B595" s="280">
        <f>IFERROR(VLOOKUP($A595,'[2]Campaigns cost'!$A$2:$H$896,8,FALSE),0)</f>
        <v>245</v>
      </c>
      <c r="C595" s="280">
        <v>0</v>
      </c>
      <c r="AA595" s="67">
        <v>44220</v>
      </c>
      <c r="AB595" s="280">
        <f>IFERROR(VLOOKUP($A595,'[2]Campaigns cost'!$A$2:$H$896,8,FALSE),0)</f>
        <v>245</v>
      </c>
      <c r="AC595" s="292"/>
    </row>
    <row r="596" spans="1:29" x14ac:dyDescent="0.25">
      <c r="A596" s="67">
        <v>44221</v>
      </c>
      <c r="B596" s="280">
        <f>IFERROR(VLOOKUP($A596,'[2]Campaigns cost'!$A$2:$H$896,8,FALSE),0)</f>
        <v>80</v>
      </c>
      <c r="C596" s="280">
        <v>0</v>
      </c>
      <c r="AA596" s="67">
        <v>44221</v>
      </c>
      <c r="AB596" s="280">
        <f>IFERROR(VLOOKUP($A596,'[2]Campaigns cost'!$A$2:$H$896,8,FALSE),0)</f>
        <v>80</v>
      </c>
      <c r="AC596" s="292"/>
    </row>
    <row r="597" spans="1:29" x14ac:dyDescent="0.25">
      <c r="A597" s="67">
        <v>44222</v>
      </c>
      <c r="B597" s="280">
        <f>IFERROR(VLOOKUP($A597,'[2]Campaigns cost'!$A$2:$H$896,8,FALSE),0)</f>
        <v>0</v>
      </c>
      <c r="C597" s="280">
        <v>0</v>
      </c>
      <c r="AA597" s="67">
        <v>44222</v>
      </c>
      <c r="AB597" s="280">
        <f>IFERROR(VLOOKUP($A597,'[2]Campaigns cost'!$A$2:$H$896,8,FALSE),0)</f>
        <v>0</v>
      </c>
      <c r="AC597" s="292"/>
    </row>
    <row r="598" spans="1:29" x14ac:dyDescent="0.25">
      <c r="A598" s="67">
        <v>44223</v>
      </c>
      <c r="B598" s="280">
        <f>IFERROR(VLOOKUP($A598,'[2]Campaigns cost'!$A$2:$H$896,8,FALSE),0)</f>
        <v>0</v>
      </c>
      <c r="C598" s="280">
        <v>0</v>
      </c>
      <c r="AA598" s="67">
        <v>44223</v>
      </c>
      <c r="AB598" s="280">
        <f>IFERROR(VLOOKUP($A598,'[2]Campaigns cost'!$A$2:$H$896,8,FALSE),0)</f>
        <v>0</v>
      </c>
      <c r="AC598" s="292"/>
    </row>
    <row r="599" spans="1:29" x14ac:dyDescent="0.25">
      <c r="A599" s="67">
        <v>44224</v>
      </c>
      <c r="B599" s="280">
        <f>IFERROR(VLOOKUP($A599,'[2]Campaigns cost'!$A$2:$H$896,8,FALSE),0)</f>
        <v>0</v>
      </c>
      <c r="C599" s="280">
        <v>0</v>
      </c>
      <c r="AA599" s="67">
        <v>44224</v>
      </c>
      <c r="AB599" s="280">
        <f>IFERROR(VLOOKUP($A599,'[2]Campaigns cost'!$A$2:$H$896,8,FALSE),0)</f>
        <v>0</v>
      </c>
      <c r="AC599" s="292"/>
    </row>
    <row r="600" spans="1:29" x14ac:dyDescent="0.25">
      <c r="A600" s="67">
        <v>44225</v>
      </c>
      <c r="B600" s="280">
        <f>IFERROR(VLOOKUP($A600,'[2]Campaigns cost'!$A$2:$H$896,8,FALSE),0)</f>
        <v>0</v>
      </c>
      <c r="C600" s="280">
        <v>0</v>
      </c>
      <c r="AA600" s="67">
        <v>44225</v>
      </c>
      <c r="AB600" s="280">
        <f>IFERROR(VLOOKUP($A600,'[2]Campaigns cost'!$A$2:$H$896,8,FALSE),0)</f>
        <v>0</v>
      </c>
      <c r="AC600" s="292"/>
    </row>
    <row r="601" spans="1:29" x14ac:dyDescent="0.25">
      <c r="A601" s="67">
        <v>44226</v>
      </c>
      <c r="B601" s="280">
        <f>IFERROR(VLOOKUP($A601,'[2]Campaigns cost'!$A$2:$H$896,8,FALSE),0)</f>
        <v>0</v>
      </c>
      <c r="C601" s="280">
        <v>0</v>
      </c>
      <c r="AA601" s="67">
        <v>44226</v>
      </c>
      <c r="AB601" s="280">
        <f>IFERROR(VLOOKUP($A601,'[2]Campaigns cost'!$A$2:$H$896,8,FALSE),0)</f>
        <v>0</v>
      </c>
      <c r="AC601" s="292"/>
    </row>
    <row r="602" spans="1:29" x14ac:dyDescent="0.25">
      <c r="A602" s="67">
        <v>44227</v>
      </c>
      <c r="B602" s="280">
        <f>IFERROR(VLOOKUP($A602,'[2]Campaigns cost'!$A$2:$H$896,8,FALSE),0)</f>
        <v>0</v>
      </c>
      <c r="C602" s="280">
        <v>0</v>
      </c>
      <c r="AA602" s="67">
        <v>44227</v>
      </c>
      <c r="AB602" s="280">
        <f>IFERROR(VLOOKUP($A602,'[2]Campaigns cost'!$A$2:$H$896,8,FALSE),0)</f>
        <v>0</v>
      </c>
      <c r="AC602" s="292"/>
    </row>
    <row r="603" spans="1:29" x14ac:dyDescent="0.25">
      <c r="A603" s="67">
        <v>44228</v>
      </c>
      <c r="B603" s="280">
        <f>IFERROR(VLOOKUP($A603,'[2]Campaigns cost'!$A$2:$H$896,8,FALSE),0)</f>
        <v>339</v>
      </c>
      <c r="C603" s="280">
        <v>0</v>
      </c>
      <c r="AA603" s="67">
        <v>44228</v>
      </c>
      <c r="AB603" s="280">
        <f>IFERROR(VLOOKUP($A603,'[2]Campaigns cost'!$A$2:$H$896,8,FALSE),0)</f>
        <v>339</v>
      </c>
      <c r="AC603" s="292"/>
    </row>
    <row r="604" spans="1:29" x14ac:dyDescent="0.25">
      <c r="A604" s="67">
        <v>44229</v>
      </c>
      <c r="B604" s="280">
        <f>IFERROR(VLOOKUP($A604,'[2]Campaigns cost'!$A$2:$H$896,8,FALSE),0)</f>
        <v>1410</v>
      </c>
      <c r="C604" s="280">
        <v>0</v>
      </c>
      <c r="AA604" s="67">
        <v>44229</v>
      </c>
      <c r="AB604" s="280">
        <f>IFERROR(VLOOKUP($A604,'[2]Campaigns cost'!$A$2:$H$896,8,FALSE),0)</f>
        <v>1410</v>
      </c>
      <c r="AC604" s="292"/>
    </row>
    <row r="605" spans="1:29" x14ac:dyDescent="0.25">
      <c r="A605" s="67">
        <v>44230</v>
      </c>
      <c r="B605" s="280">
        <f>IFERROR(VLOOKUP($A605,'[2]Campaigns cost'!$A$2:$H$896,8,FALSE),0)</f>
        <v>1904</v>
      </c>
      <c r="C605" s="280">
        <v>0</v>
      </c>
      <c r="AA605" s="67">
        <v>44230</v>
      </c>
      <c r="AB605" s="280">
        <f>IFERROR(VLOOKUP($A605,'[2]Campaigns cost'!$A$2:$H$896,8,FALSE),0)</f>
        <v>1904</v>
      </c>
      <c r="AC605" s="292"/>
    </row>
    <row r="606" spans="1:29" x14ac:dyDescent="0.25">
      <c r="A606" s="67">
        <v>44231</v>
      </c>
      <c r="B606" s="280">
        <f>IFERROR(VLOOKUP($A606,'[2]Campaigns cost'!$A$2:$H$896,8,FALSE),0)</f>
        <v>2402</v>
      </c>
      <c r="C606" s="280">
        <v>0</v>
      </c>
      <c r="AA606" s="67">
        <v>44231</v>
      </c>
      <c r="AB606" s="280">
        <f>IFERROR(VLOOKUP($A606,'[2]Campaigns cost'!$A$2:$H$896,8,FALSE),0)</f>
        <v>2402</v>
      </c>
      <c r="AC606" s="292"/>
    </row>
    <row r="607" spans="1:29" x14ac:dyDescent="0.25">
      <c r="A607" s="67">
        <v>44232</v>
      </c>
      <c r="B607" s="280">
        <f>IFERROR(VLOOKUP($A607,'[2]Campaigns cost'!$A$2:$H$896,8,FALSE),0)</f>
        <v>3010</v>
      </c>
      <c r="C607" s="280">
        <v>0</v>
      </c>
      <c r="AA607" s="67">
        <v>44232</v>
      </c>
      <c r="AB607" s="280">
        <f>IFERROR(VLOOKUP($A607,'[2]Campaigns cost'!$A$2:$H$896,8,FALSE),0)</f>
        <v>3010</v>
      </c>
      <c r="AC607" s="292"/>
    </row>
    <row r="608" spans="1:29" x14ac:dyDescent="0.25">
      <c r="A608" s="67">
        <v>44233</v>
      </c>
      <c r="B608" s="280">
        <f>IFERROR(VLOOKUP($A608,'[2]Campaigns cost'!$A$2:$H$896,8,FALSE),0)</f>
        <v>3870</v>
      </c>
      <c r="C608" s="280">
        <v>0</v>
      </c>
      <c r="AA608" s="67">
        <v>44233</v>
      </c>
      <c r="AB608" s="280">
        <f>IFERROR(VLOOKUP($A608,'[2]Campaigns cost'!$A$2:$H$896,8,FALSE),0)</f>
        <v>3870</v>
      </c>
      <c r="AC608" s="292"/>
    </row>
    <row r="609" spans="1:29" x14ac:dyDescent="0.25">
      <c r="A609" s="67">
        <v>44234</v>
      </c>
      <c r="B609" s="280">
        <f>IFERROR(VLOOKUP($A609,'[2]Campaigns cost'!$A$2:$H$896,8,FALSE),0)</f>
        <v>3939</v>
      </c>
      <c r="C609" s="280">
        <v>0</v>
      </c>
      <c r="AA609" s="67">
        <v>44234</v>
      </c>
      <c r="AB609" s="280">
        <f>IFERROR(VLOOKUP($A609,'[2]Campaigns cost'!$A$2:$H$896,8,FALSE),0)</f>
        <v>3939</v>
      </c>
      <c r="AC609" s="292"/>
    </row>
    <row r="610" spans="1:29" x14ac:dyDescent="0.25">
      <c r="A610" s="67">
        <v>44235</v>
      </c>
      <c r="B610" s="280">
        <f>IFERROR(VLOOKUP($A610,'[2]Campaigns cost'!$A$2:$H$896,8,FALSE),0)</f>
        <v>6338</v>
      </c>
      <c r="C610" s="280">
        <v>0</v>
      </c>
      <c r="AA610" s="67">
        <v>44235</v>
      </c>
      <c r="AB610" s="280">
        <f>IFERROR(VLOOKUP($A610,'[2]Campaigns cost'!$A$2:$H$896,8,FALSE),0)</f>
        <v>6338</v>
      </c>
      <c r="AC610" s="292"/>
    </row>
    <row r="611" spans="1:29" x14ac:dyDescent="0.25">
      <c r="A611" s="67">
        <v>44236</v>
      </c>
      <c r="B611" s="280">
        <f>IFERROR(VLOOKUP($A611,'[2]Campaigns cost'!$A$2:$H$896,8,FALSE),0)</f>
        <v>3862</v>
      </c>
      <c r="C611" s="280">
        <v>0</v>
      </c>
      <c r="AA611" s="67">
        <v>44236</v>
      </c>
      <c r="AB611" s="280">
        <f>IFERROR(VLOOKUP($A611,'[2]Campaigns cost'!$A$2:$H$896,8,FALSE),0)</f>
        <v>3862</v>
      </c>
      <c r="AC611" s="292"/>
    </row>
    <row r="612" spans="1:29" x14ac:dyDescent="0.25">
      <c r="A612" s="67">
        <v>44237</v>
      </c>
      <c r="B612" s="280">
        <f>IFERROR(VLOOKUP($A612,'[2]Campaigns cost'!$A$2:$H$896,8,FALSE),0)</f>
        <v>3363</v>
      </c>
      <c r="C612" s="280">
        <v>0</v>
      </c>
      <c r="AA612" s="67">
        <v>44237</v>
      </c>
      <c r="AB612" s="280">
        <f>IFERROR(VLOOKUP($A612,'[2]Campaigns cost'!$A$2:$H$896,8,FALSE),0)</f>
        <v>3363</v>
      </c>
      <c r="AC612" s="292"/>
    </row>
    <row r="613" spans="1:29" x14ac:dyDescent="0.25">
      <c r="A613" s="67">
        <v>44238</v>
      </c>
      <c r="B613" s="280">
        <f>IFERROR(VLOOKUP($A613,'[2]Campaigns cost'!$A$2:$H$896,8,FALSE),0)</f>
        <v>3026</v>
      </c>
      <c r="C613" s="280">
        <v>0</v>
      </c>
      <c r="AA613" s="67">
        <v>44238</v>
      </c>
      <c r="AB613" s="280">
        <f>IFERROR(VLOOKUP($A613,'[2]Campaigns cost'!$A$2:$H$896,8,FALSE),0)</f>
        <v>3026</v>
      </c>
      <c r="AC613" s="292"/>
    </row>
    <row r="614" spans="1:29" x14ac:dyDescent="0.25">
      <c r="A614" s="67">
        <v>44239</v>
      </c>
      <c r="B614" s="280">
        <f>IFERROR(VLOOKUP($A614,'[2]Campaigns cost'!$A$2:$H$896,8,FALSE),0)</f>
        <v>3534</v>
      </c>
      <c r="C614" s="280">
        <v>0</v>
      </c>
      <c r="AA614" s="67">
        <v>44239</v>
      </c>
      <c r="AB614" s="280">
        <f>IFERROR(VLOOKUP($A614,'[2]Campaigns cost'!$A$2:$H$896,8,FALSE),0)</f>
        <v>3534</v>
      </c>
      <c r="AC614" s="292"/>
    </row>
    <row r="615" spans="1:29" x14ac:dyDescent="0.25">
      <c r="A615" s="67">
        <v>44240</v>
      </c>
      <c r="B615" s="280">
        <f>IFERROR(VLOOKUP($A615,'[2]Campaigns cost'!$A$2:$H$896,8,FALSE),0)</f>
        <v>3796</v>
      </c>
      <c r="C615" s="280">
        <v>0</v>
      </c>
      <c r="AA615" s="67">
        <v>44240</v>
      </c>
      <c r="AB615" s="280">
        <f>IFERROR(VLOOKUP($A615,'[2]Campaigns cost'!$A$2:$H$896,8,FALSE),0)</f>
        <v>3796</v>
      </c>
      <c r="AC615" s="292"/>
    </row>
    <row r="616" spans="1:29" x14ac:dyDescent="0.25">
      <c r="A616" s="67">
        <v>44241</v>
      </c>
      <c r="B616" s="280">
        <f>IFERROR(VLOOKUP($A616,'[2]Campaigns cost'!$A$2:$H$896,8,FALSE),0)</f>
        <v>3397</v>
      </c>
      <c r="C616" s="280">
        <v>0</v>
      </c>
      <c r="AA616" s="67">
        <v>44241</v>
      </c>
      <c r="AB616" s="280">
        <f>IFERROR(VLOOKUP($A616,'[2]Campaigns cost'!$A$2:$H$896,8,FALSE),0)</f>
        <v>3397</v>
      </c>
      <c r="AC616" s="292"/>
    </row>
    <row r="617" spans="1:29" x14ac:dyDescent="0.25">
      <c r="A617" s="67">
        <v>44242</v>
      </c>
      <c r="B617" s="280">
        <f>IFERROR(VLOOKUP($A617,'[2]Campaigns cost'!$A$2:$H$896,8,FALSE),0)</f>
        <v>2731</v>
      </c>
      <c r="C617" s="280">
        <v>0</v>
      </c>
      <c r="AA617" s="67">
        <v>44242</v>
      </c>
      <c r="AB617" s="280">
        <f>IFERROR(VLOOKUP($A617,'[2]Campaigns cost'!$A$2:$H$896,8,FALSE),0)</f>
        <v>2731</v>
      </c>
      <c r="AC617" s="292"/>
    </row>
    <row r="618" spans="1:29" x14ac:dyDescent="0.25">
      <c r="A618" s="67">
        <v>44243</v>
      </c>
      <c r="B618" s="280">
        <f>IFERROR(VLOOKUP($A618,'[2]Campaigns cost'!$A$2:$H$896,8,FALSE),0)</f>
        <v>2375</v>
      </c>
      <c r="C618" s="280">
        <v>0</v>
      </c>
      <c r="AA618" s="67">
        <v>44243</v>
      </c>
      <c r="AB618" s="280">
        <f>IFERROR(VLOOKUP($A618,'[2]Campaigns cost'!$A$2:$H$896,8,FALSE),0)</f>
        <v>2375</v>
      </c>
      <c r="AC618" s="292"/>
    </row>
    <row r="619" spans="1:29" x14ac:dyDescent="0.25">
      <c r="A619" s="67">
        <v>44244</v>
      </c>
      <c r="B619" s="280">
        <f>IFERROR(VLOOKUP($A619,'[2]Campaigns cost'!$A$2:$H$896,8,FALSE),0)</f>
        <v>2539</v>
      </c>
      <c r="C619" s="280">
        <v>0</v>
      </c>
      <c r="AA619" s="67">
        <v>44244</v>
      </c>
      <c r="AB619" s="280">
        <f>IFERROR(VLOOKUP($A619,'[2]Campaigns cost'!$A$2:$H$896,8,FALSE),0)</f>
        <v>2539</v>
      </c>
      <c r="AC619" s="292"/>
    </row>
    <row r="620" spans="1:29" x14ac:dyDescent="0.25">
      <c r="A620" s="67">
        <v>44245</v>
      </c>
      <c r="B620" s="280">
        <f>IFERROR(VLOOKUP($A620,'[2]Campaigns cost'!$A$2:$H$896,8,FALSE),0)</f>
        <v>2418</v>
      </c>
      <c r="C620" s="280">
        <v>0</v>
      </c>
      <c r="AA620" s="67">
        <v>44245</v>
      </c>
      <c r="AB620" s="280">
        <f>IFERROR(VLOOKUP($A620,'[2]Campaigns cost'!$A$2:$H$896,8,FALSE),0)</f>
        <v>2418</v>
      </c>
      <c r="AC620" s="292"/>
    </row>
    <row r="621" spans="1:29" x14ac:dyDescent="0.25">
      <c r="A621" s="67">
        <v>44246</v>
      </c>
      <c r="B621" s="280">
        <f>IFERROR(VLOOKUP($A621,'[2]Campaigns cost'!$A$2:$H$896,8,FALSE),0)</f>
        <v>2955</v>
      </c>
      <c r="C621" s="280">
        <v>0</v>
      </c>
      <c r="AA621" s="67">
        <v>44246</v>
      </c>
      <c r="AB621" s="280">
        <f>IFERROR(VLOOKUP($A621,'[2]Campaigns cost'!$A$2:$H$896,8,FALSE),0)</f>
        <v>2955</v>
      </c>
      <c r="AC621" s="292"/>
    </row>
    <row r="622" spans="1:29" x14ac:dyDescent="0.25">
      <c r="A622" s="67">
        <v>44247</v>
      </c>
      <c r="B622" s="280">
        <f>IFERROR(VLOOKUP($A622,'[2]Campaigns cost'!$A$2:$H$896,8,FALSE),0)</f>
        <v>3494</v>
      </c>
      <c r="C622" s="280">
        <v>0</v>
      </c>
      <c r="AA622" s="67">
        <v>44247</v>
      </c>
      <c r="AB622" s="280">
        <f>IFERROR(VLOOKUP($A622,'[2]Campaigns cost'!$A$2:$H$896,8,FALSE),0)</f>
        <v>3494</v>
      </c>
      <c r="AC622" s="292"/>
    </row>
    <row r="623" spans="1:29" x14ac:dyDescent="0.25">
      <c r="A623" s="67">
        <v>44248</v>
      </c>
      <c r="B623" s="280">
        <f>IFERROR(VLOOKUP($A623,'[2]Campaigns cost'!$A$2:$H$896,8,FALSE),0)</f>
        <v>2697</v>
      </c>
      <c r="C623" s="280">
        <v>0</v>
      </c>
      <c r="AA623" s="67">
        <v>44248</v>
      </c>
      <c r="AB623" s="280">
        <f>IFERROR(VLOOKUP($A623,'[2]Campaigns cost'!$A$2:$H$896,8,FALSE),0)</f>
        <v>2697</v>
      </c>
      <c r="AC623" s="292"/>
    </row>
    <row r="624" spans="1:29" x14ac:dyDescent="0.25">
      <c r="A624" s="67">
        <v>44249</v>
      </c>
      <c r="B624" s="280">
        <f>IFERROR(VLOOKUP($A624,'[2]Campaigns cost'!$A$2:$H$896,8,FALSE),0)</f>
        <v>2193</v>
      </c>
      <c r="C624" s="280">
        <v>0</v>
      </c>
      <c r="AA624" s="67">
        <v>44249</v>
      </c>
      <c r="AB624" s="280">
        <f>IFERROR(VLOOKUP($A624,'[2]Campaigns cost'!$A$2:$H$896,8,FALSE),0)</f>
        <v>2193</v>
      </c>
      <c r="AC624" s="292"/>
    </row>
    <row r="625" spans="1:29" x14ac:dyDescent="0.25">
      <c r="A625" s="67">
        <v>44250</v>
      </c>
      <c r="B625" s="280">
        <f>IFERROR(VLOOKUP($A625,'[2]Campaigns cost'!$A$2:$H$896,8,FALSE),0)</f>
        <v>1154</v>
      </c>
      <c r="C625" s="280">
        <v>0</v>
      </c>
      <c r="AA625" s="67">
        <v>44250</v>
      </c>
      <c r="AB625" s="280">
        <f>IFERROR(VLOOKUP($A625,'[2]Campaigns cost'!$A$2:$H$896,8,FALSE),0)</f>
        <v>1154</v>
      </c>
      <c r="AC625" s="292"/>
    </row>
    <row r="626" spans="1:29" x14ac:dyDescent="0.25">
      <c r="A626" s="67">
        <v>44251</v>
      </c>
      <c r="B626" s="280">
        <f>IFERROR(VLOOKUP($A626,'[2]Campaigns cost'!$A$2:$H$896,8,FALSE),0)</f>
        <v>898</v>
      </c>
      <c r="C626" s="280">
        <v>0</v>
      </c>
      <c r="AA626" s="67">
        <v>44251</v>
      </c>
      <c r="AB626" s="280">
        <f>IFERROR(VLOOKUP($A626,'[2]Campaigns cost'!$A$2:$H$896,8,FALSE),0)</f>
        <v>898</v>
      </c>
      <c r="AC626" s="292"/>
    </row>
    <row r="627" spans="1:29" x14ac:dyDescent="0.25">
      <c r="A627" s="67">
        <v>44252</v>
      </c>
      <c r="B627" s="280">
        <f>IFERROR(VLOOKUP($A627,'[2]Campaigns cost'!$A$2:$H$896,8,FALSE),0)</f>
        <v>661</v>
      </c>
      <c r="C627" s="280">
        <v>0</v>
      </c>
      <c r="AA627" s="67">
        <v>44252</v>
      </c>
      <c r="AB627" s="280">
        <f>IFERROR(VLOOKUP($A627,'[2]Campaigns cost'!$A$2:$H$896,8,FALSE),0)</f>
        <v>661</v>
      </c>
      <c r="AC627" s="292"/>
    </row>
    <row r="628" spans="1:29" x14ac:dyDescent="0.25">
      <c r="A628" s="67">
        <v>44253</v>
      </c>
      <c r="B628" s="280">
        <f>IFERROR(VLOOKUP($A628,'[2]Campaigns cost'!$A$2:$H$896,8,FALSE),0)</f>
        <v>763</v>
      </c>
      <c r="C628" s="280">
        <v>0</v>
      </c>
      <c r="AA628" s="67">
        <v>44253</v>
      </c>
      <c r="AB628" s="280">
        <f>IFERROR(VLOOKUP($A628,'[2]Campaigns cost'!$A$2:$H$896,8,FALSE),0)</f>
        <v>763</v>
      </c>
      <c r="AC628" s="292"/>
    </row>
    <row r="629" spans="1:29" x14ac:dyDescent="0.25">
      <c r="A629" s="67">
        <v>44254</v>
      </c>
      <c r="B629" s="280">
        <f>IFERROR(VLOOKUP($A629,'[2]Campaigns cost'!$A$2:$H$896,8,FALSE),0)</f>
        <v>470</v>
      </c>
      <c r="C629" s="280">
        <v>0</v>
      </c>
      <c r="AA629" s="67">
        <v>44254</v>
      </c>
      <c r="AB629" s="280">
        <f>IFERROR(VLOOKUP($A629,'[2]Campaigns cost'!$A$2:$H$896,8,FALSE),0)</f>
        <v>470</v>
      </c>
      <c r="AC629" s="292"/>
    </row>
    <row r="630" spans="1:29" x14ac:dyDescent="0.25">
      <c r="A630" s="67">
        <v>44255</v>
      </c>
      <c r="B630" s="280">
        <f>IFERROR(VLOOKUP($A630,'[2]Campaigns cost'!$A$2:$H$896,8,FALSE),0)</f>
        <v>201</v>
      </c>
      <c r="C630" s="280">
        <v>0</v>
      </c>
      <c r="AA630" s="67">
        <v>44255</v>
      </c>
      <c r="AB630" s="280">
        <f>IFERROR(VLOOKUP($A630,'[2]Campaigns cost'!$A$2:$H$896,8,FALSE),0)</f>
        <v>201</v>
      </c>
      <c r="AC630" s="292"/>
    </row>
    <row r="631" spans="1:29" x14ac:dyDescent="0.25">
      <c r="A631" s="67">
        <v>44256</v>
      </c>
      <c r="B631" s="280">
        <f>IFERROR(VLOOKUP($A631,'[2]Campaigns cost'!$A$2:$H$896,8,FALSE),0)</f>
        <v>40</v>
      </c>
      <c r="C631" s="280">
        <v>0</v>
      </c>
      <c r="AA631" s="67">
        <v>44256</v>
      </c>
      <c r="AB631" s="280">
        <f>IFERROR(VLOOKUP($A631,'[2]Campaigns cost'!$A$2:$H$896,8,FALSE),0)</f>
        <v>40</v>
      </c>
      <c r="AC631" s="292"/>
    </row>
    <row r="632" spans="1:29" x14ac:dyDescent="0.25">
      <c r="A632" s="67">
        <v>44257</v>
      </c>
      <c r="B632" s="280">
        <f>IFERROR(VLOOKUP($A632,'[2]Campaigns cost'!$A$2:$H$896,8,FALSE),0)</f>
        <v>449</v>
      </c>
      <c r="C632" s="280">
        <v>0</v>
      </c>
      <c r="AA632" s="67">
        <v>44257</v>
      </c>
      <c r="AB632" s="280">
        <f>IFERROR(VLOOKUP($A632,'[2]Campaigns cost'!$A$2:$H$896,8,FALSE),0)</f>
        <v>449</v>
      </c>
      <c r="AC632" s="292"/>
    </row>
    <row r="633" spans="1:29" x14ac:dyDescent="0.25">
      <c r="A633" s="67">
        <v>44258</v>
      </c>
      <c r="B633" s="280">
        <f>IFERROR(VLOOKUP($A633,'[2]Campaigns cost'!$A$2:$H$896,8,FALSE),0)</f>
        <v>3172</v>
      </c>
      <c r="C633" s="280">
        <v>0</v>
      </c>
      <c r="AA633" s="67">
        <v>44258</v>
      </c>
      <c r="AB633" s="280">
        <f>IFERROR(VLOOKUP($A633,'[2]Campaigns cost'!$A$2:$H$896,8,FALSE),0)</f>
        <v>3172</v>
      </c>
      <c r="AC633" s="292"/>
    </row>
    <row r="634" spans="1:29" x14ac:dyDescent="0.25">
      <c r="A634" s="67">
        <v>44259</v>
      </c>
      <c r="B634" s="280">
        <f>IFERROR(VLOOKUP($A634,'[2]Campaigns cost'!$A$2:$H$896,8,FALSE),0)</f>
        <v>3335</v>
      </c>
      <c r="C634" s="280">
        <v>0</v>
      </c>
      <c r="AA634" s="67">
        <v>44259</v>
      </c>
      <c r="AB634" s="280">
        <f>IFERROR(VLOOKUP($A634,'[2]Campaigns cost'!$A$2:$H$896,8,FALSE),0)</f>
        <v>3335</v>
      </c>
      <c r="AC634" s="292"/>
    </row>
    <row r="635" spans="1:29" x14ac:dyDescent="0.25">
      <c r="A635" s="67">
        <v>44260</v>
      </c>
      <c r="B635" s="280">
        <f>IFERROR(VLOOKUP($A635,'[2]Campaigns cost'!$A$2:$H$896,8,FALSE),0)</f>
        <v>4721</v>
      </c>
      <c r="C635" s="280">
        <v>0</v>
      </c>
      <c r="AA635" s="67">
        <v>44260</v>
      </c>
      <c r="AB635" s="280">
        <f>IFERROR(VLOOKUP($A635,'[2]Campaigns cost'!$A$2:$H$896,8,FALSE),0)</f>
        <v>4721</v>
      </c>
      <c r="AC635" s="292"/>
    </row>
    <row r="636" spans="1:29" x14ac:dyDescent="0.25">
      <c r="A636" s="67">
        <v>44261</v>
      </c>
      <c r="B636" s="280">
        <f>IFERROR(VLOOKUP($A636,'[2]Campaigns cost'!$A$2:$H$896,8,FALSE),0)</f>
        <v>5561</v>
      </c>
      <c r="C636" s="280">
        <v>0</v>
      </c>
      <c r="AA636" s="67">
        <v>44261</v>
      </c>
      <c r="AB636" s="280">
        <f>IFERROR(VLOOKUP($A636,'[2]Campaigns cost'!$A$2:$H$896,8,FALSE),0)</f>
        <v>5561</v>
      </c>
      <c r="AC636" s="292"/>
    </row>
    <row r="637" spans="1:29" x14ac:dyDescent="0.25">
      <c r="A637" s="67">
        <v>44262</v>
      </c>
      <c r="B637" s="280">
        <f>IFERROR(VLOOKUP($A637,'[2]Campaigns cost'!$A$2:$H$896,8,FALSE),0)</f>
        <v>4955</v>
      </c>
      <c r="C637" s="280">
        <v>0</v>
      </c>
      <c r="AA637" s="67">
        <v>44262</v>
      </c>
      <c r="AB637" s="280">
        <f>IFERROR(VLOOKUP($A637,'[2]Campaigns cost'!$A$2:$H$896,8,FALSE),0)</f>
        <v>4955</v>
      </c>
      <c r="AC637" s="292"/>
    </row>
    <row r="638" spans="1:29" x14ac:dyDescent="0.25">
      <c r="A638" s="67">
        <v>44263</v>
      </c>
      <c r="B638" s="280">
        <f>IFERROR(VLOOKUP($A638,'[2]Campaigns cost'!$A$2:$H$896,8,FALSE),0)</f>
        <v>3856</v>
      </c>
      <c r="C638" s="280">
        <v>0</v>
      </c>
      <c r="AA638" s="67">
        <v>44263</v>
      </c>
      <c r="AB638" s="280">
        <f>IFERROR(VLOOKUP($A638,'[2]Campaigns cost'!$A$2:$H$896,8,FALSE),0)</f>
        <v>3856</v>
      </c>
      <c r="AC638" s="292"/>
    </row>
    <row r="639" spans="1:29" x14ac:dyDescent="0.25">
      <c r="A639" s="67">
        <v>44264</v>
      </c>
      <c r="B639" s="280">
        <f>IFERROR(VLOOKUP($A639,'[2]Campaigns cost'!$A$2:$H$896,8,FALSE),0)</f>
        <v>4180</v>
      </c>
      <c r="C639" s="280">
        <v>0</v>
      </c>
      <c r="AA639" s="67">
        <v>44264</v>
      </c>
      <c r="AB639" s="280">
        <f>IFERROR(VLOOKUP($A639,'[2]Campaigns cost'!$A$2:$H$896,8,FALSE),0)</f>
        <v>4180</v>
      </c>
      <c r="AC639" s="292"/>
    </row>
    <row r="640" spans="1:29" x14ac:dyDescent="0.25">
      <c r="A640" s="67">
        <v>44265</v>
      </c>
      <c r="B640" s="280">
        <f>IFERROR(VLOOKUP($A640,'[2]Campaigns cost'!$A$2:$H$896,8,FALSE),0)</f>
        <v>4143</v>
      </c>
      <c r="C640" s="280">
        <v>0</v>
      </c>
      <c r="AA640" s="67">
        <v>44265</v>
      </c>
      <c r="AB640" s="280">
        <f>IFERROR(VLOOKUP($A640,'[2]Campaigns cost'!$A$2:$H$896,8,FALSE),0)</f>
        <v>4143</v>
      </c>
      <c r="AC640" s="292"/>
    </row>
    <row r="641" spans="1:29" x14ac:dyDescent="0.25">
      <c r="A641" s="67">
        <v>44266</v>
      </c>
      <c r="B641" s="280">
        <f>IFERROR(VLOOKUP($A641,'[2]Campaigns cost'!$A$2:$H$896,8,FALSE),0)</f>
        <v>4614</v>
      </c>
      <c r="C641" s="280">
        <v>0</v>
      </c>
      <c r="AA641" s="67">
        <v>44266</v>
      </c>
      <c r="AB641" s="280">
        <f>IFERROR(VLOOKUP($A641,'[2]Campaigns cost'!$A$2:$H$896,8,FALSE),0)</f>
        <v>4614</v>
      </c>
      <c r="AC641" s="292"/>
    </row>
    <row r="642" spans="1:29" x14ac:dyDescent="0.25">
      <c r="A642" s="67">
        <v>44267</v>
      </c>
      <c r="B642" s="280">
        <f>IFERROR(VLOOKUP($A642,'[2]Campaigns cost'!$A$2:$H$896,8,FALSE),0)</f>
        <v>5800</v>
      </c>
      <c r="C642" s="280">
        <v>0</v>
      </c>
      <c r="AA642" s="67">
        <v>44267</v>
      </c>
      <c r="AB642" s="280">
        <f>IFERROR(VLOOKUP($A642,'[2]Campaigns cost'!$A$2:$H$896,8,FALSE),0)</f>
        <v>5800</v>
      </c>
      <c r="AC642" s="292"/>
    </row>
    <row r="643" spans="1:29" x14ac:dyDescent="0.25">
      <c r="A643" s="67">
        <v>44268</v>
      </c>
      <c r="B643" s="280">
        <f>IFERROR(VLOOKUP($A643,'[2]Campaigns cost'!$A$2:$H$896,8,FALSE),0)</f>
        <v>6795</v>
      </c>
      <c r="C643" s="280">
        <v>0</v>
      </c>
      <c r="AA643" s="67">
        <v>44268</v>
      </c>
      <c r="AB643" s="280">
        <f>IFERROR(VLOOKUP($A643,'[2]Campaigns cost'!$A$2:$H$896,8,FALSE),0)</f>
        <v>6795</v>
      </c>
      <c r="AC643" s="292"/>
    </row>
    <row r="644" spans="1:29" x14ac:dyDescent="0.25">
      <c r="A644" s="67">
        <v>44269</v>
      </c>
      <c r="B644" s="280">
        <f>IFERROR(VLOOKUP($A644,'[2]Campaigns cost'!$A$2:$H$896,8,FALSE),0)</f>
        <v>5956</v>
      </c>
      <c r="C644" s="280">
        <v>0</v>
      </c>
      <c r="AA644" s="67">
        <v>44269</v>
      </c>
      <c r="AB644" s="280">
        <f>IFERROR(VLOOKUP($A644,'[2]Campaigns cost'!$A$2:$H$896,8,FALSE),0)</f>
        <v>5956</v>
      </c>
      <c r="AC644" s="292"/>
    </row>
    <row r="645" spans="1:29" x14ac:dyDescent="0.25">
      <c r="A645" s="67">
        <v>44270</v>
      </c>
      <c r="B645" s="280">
        <f>IFERROR(VLOOKUP($A645,'[2]Campaigns cost'!$A$2:$H$896,8,FALSE),0)</f>
        <v>4835</v>
      </c>
      <c r="C645" s="280">
        <v>0</v>
      </c>
      <c r="AA645" s="67">
        <v>44270</v>
      </c>
      <c r="AB645" s="280">
        <f>IFERROR(VLOOKUP($A645,'[2]Campaigns cost'!$A$2:$H$896,8,FALSE),0)</f>
        <v>4835</v>
      </c>
      <c r="AC645" s="292"/>
    </row>
    <row r="646" spans="1:29" x14ac:dyDescent="0.25">
      <c r="A646" s="67">
        <v>44271</v>
      </c>
      <c r="B646" s="280">
        <f>IFERROR(VLOOKUP($A646,'[2]Campaigns cost'!$A$2:$H$896,8,FALSE),0)</f>
        <v>5407</v>
      </c>
      <c r="C646" s="280">
        <v>0</v>
      </c>
      <c r="AA646" s="67">
        <v>44271</v>
      </c>
      <c r="AB646" s="280">
        <f>IFERROR(VLOOKUP($A646,'[2]Campaigns cost'!$A$2:$H$896,8,FALSE),0)</f>
        <v>5407</v>
      </c>
      <c r="AC646" s="292"/>
    </row>
    <row r="647" spans="1:29" x14ac:dyDescent="0.25">
      <c r="A647" s="67">
        <v>44272</v>
      </c>
      <c r="B647" s="280">
        <f>IFERROR(VLOOKUP($A647,'[2]Campaigns cost'!$A$2:$H$896,8,FALSE),0)</f>
        <v>6164</v>
      </c>
      <c r="C647" s="280">
        <v>0</v>
      </c>
      <c r="AA647" s="67">
        <v>44272</v>
      </c>
      <c r="AB647" s="280">
        <f>IFERROR(VLOOKUP($A647,'[2]Campaigns cost'!$A$2:$H$896,8,FALSE),0)</f>
        <v>6164</v>
      </c>
      <c r="AC647" s="292"/>
    </row>
    <row r="648" spans="1:29" x14ac:dyDescent="0.25">
      <c r="A648" s="67">
        <v>44273</v>
      </c>
      <c r="B648" s="280">
        <f>IFERROR(VLOOKUP($A648,'[2]Campaigns cost'!$A$2:$H$896,8,FALSE),0)</f>
        <v>6091</v>
      </c>
      <c r="C648" s="280">
        <v>0</v>
      </c>
      <c r="AA648" s="67">
        <v>44273</v>
      </c>
      <c r="AB648" s="280">
        <f>IFERROR(VLOOKUP($A648,'[2]Campaigns cost'!$A$2:$H$896,8,FALSE),0)</f>
        <v>6091</v>
      </c>
      <c r="AC648" s="292"/>
    </row>
    <row r="649" spans="1:29" x14ac:dyDescent="0.25">
      <c r="A649" s="67">
        <v>44274</v>
      </c>
      <c r="B649" s="280">
        <f>IFERROR(VLOOKUP($A649,'[2]Campaigns cost'!$A$2:$H$896,8,FALSE),0)</f>
        <v>8056</v>
      </c>
      <c r="C649" s="280">
        <v>0</v>
      </c>
      <c r="AA649" s="67">
        <v>44274</v>
      </c>
      <c r="AB649" s="280">
        <f>IFERROR(VLOOKUP($A649,'[2]Campaigns cost'!$A$2:$H$896,8,FALSE),0)</f>
        <v>8056</v>
      </c>
      <c r="AC649" s="292"/>
    </row>
    <row r="650" spans="1:29" x14ac:dyDescent="0.25">
      <c r="A650" s="67">
        <v>44275</v>
      </c>
      <c r="B650" s="280">
        <f>IFERROR(VLOOKUP($A650,'[2]Campaigns cost'!$A$2:$H$896,8,FALSE),0)</f>
        <v>9074</v>
      </c>
      <c r="C650" s="280">
        <v>0</v>
      </c>
      <c r="AA650" s="67">
        <v>44275</v>
      </c>
      <c r="AB650" s="280">
        <f>IFERROR(VLOOKUP($A650,'[2]Campaigns cost'!$A$2:$H$896,8,FALSE),0)</f>
        <v>9074</v>
      </c>
      <c r="AC650" s="292"/>
    </row>
    <row r="651" spans="1:29" x14ac:dyDescent="0.25">
      <c r="A651" s="67">
        <v>44276</v>
      </c>
      <c r="B651" s="280">
        <f>IFERROR(VLOOKUP($A651,'[2]Campaigns cost'!$A$2:$H$896,8,FALSE),0)</f>
        <v>7820</v>
      </c>
      <c r="C651" s="280">
        <v>0</v>
      </c>
      <c r="AA651" s="67">
        <v>44276</v>
      </c>
      <c r="AB651" s="280">
        <f>IFERROR(VLOOKUP($A651,'[2]Campaigns cost'!$A$2:$H$896,8,FALSE),0)</f>
        <v>7820</v>
      </c>
      <c r="AC651" s="292"/>
    </row>
    <row r="652" spans="1:29" x14ac:dyDescent="0.25">
      <c r="A652" s="67">
        <v>44277</v>
      </c>
      <c r="B652" s="280">
        <f>IFERROR(VLOOKUP($A652,'[2]Campaigns cost'!$A$2:$H$896,8,FALSE),0)</f>
        <v>6789</v>
      </c>
      <c r="C652" s="280">
        <v>0</v>
      </c>
      <c r="AA652" s="67">
        <v>44277</v>
      </c>
      <c r="AB652" s="280">
        <f>IFERROR(VLOOKUP($A652,'[2]Campaigns cost'!$A$2:$H$896,8,FALSE),0)</f>
        <v>6789</v>
      </c>
      <c r="AC652" s="292"/>
    </row>
    <row r="653" spans="1:29" x14ac:dyDescent="0.25">
      <c r="A653" s="67">
        <v>44278</v>
      </c>
      <c r="B653" s="280">
        <f>IFERROR(VLOOKUP($A653,'[2]Campaigns cost'!$A$2:$H$896,8,FALSE),0)</f>
        <v>7229</v>
      </c>
      <c r="C653" s="280">
        <v>0</v>
      </c>
      <c r="AA653" s="67">
        <v>44278</v>
      </c>
      <c r="AB653" s="280">
        <f>IFERROR(VLOOKUP($A653,'[2]Campaigns cost'!$A$2:$H$896,8,FALSE),0)</f>
        <v>7229</v>
      </c>
      <c r="AC653" s="292"/>
    </row>
    <row r="654" spans="1:29" x14ac:dyDescent="0.25">
      <c r="A654" s="67">
        <v>44279</v>
      </c>
      <c r="B654" s="280">
        <f>IFERROR(VLOOKUP($A654,'[2]Campaigns cost'!$A$2:$H$896,8,FALSE),0)</f>
        <v>7025</v>
      </c>
      <c r="C654" s="280">
        <v>0</v>
      </c>
      <c r="AA654" s="67">
        <v>44279</v>
      </c>
      <c r="AB654" s="280">
        <f>IFERROR(VLOOKUP($A654,'[2]Campaigns cost'!$A$2:$H$896,8,FALSE),0)</f>
        <v>7025</v>
      </c>
      <c r="AC654" s="292"/>
    </row>
    <row r="655" spans="1:29" x14ac:dyDescent="0.25">
      <c r="A655" s="67">
        <v>44280</v>
      </c>
      <c r="B655" s="280">
        <f>IFERROR(VLOOKUP($A655,'[2]Campaigns cost'!$A$2:$H$896,8,FALSE),0)</f>
        <v>7572</v>
      </c>
      <c r="C655" s="280">
        <v>0</v>
      </c>
      <c r="AA655" s="67">
        <v>44280</v>
      </c>
      <c r="AB655" s="280">
        <f>IFERROR(VLOOKUP($A655,'[2]Campaigns cost'!$A$2:$H$896,8,FALSE),0)</f>
        <v>7572</v>
      </c>
      <c r="AC655" s="292"/>
    </row>
    <row r="656" spans="1:29" x14ac:dyDescent="0.25">
      <c r="A656" s="67">
        <v>44281</v>
      </c>
      <c r="B656" s="280">
        <f>IFERROR(VLOOKUP($A656,'[2]Campaigns cost'!$A$2:$H$896,8,FALSE),0)</f>
        <v>10386</v>
      </c>
      <c r="C656" s="280">
        <v>0</v>
      </c>
      <c r="AA656" s="67">
        <v>44281</v>
      </c>
      <c r="AB656" s="280">
        <f>IFERROR(VLOOKUP($A656,'[2]Campaigns cost'!$A$2:$H$896,8,FALSE),0)</f>
        <v>10386</v>
      </c>
      <c r="AC656" s="292"/>
    </row>
    <row r="657" spans="1:29" x14ac:dyDescent="0.25">
      <c r="A657" s="67">
        <v>44282</v>
      </c>
      <c r="B657" s="280">
        <f>IFERROR(VLOOKUP($A657,'[2]Campaigns cost'!$A$2:$H$896,8,FALSE),0)</f>
        <v>12308</v>
      </c>
      <c r="C657" s="280">
        <v>0</v>
      </c>
      <c r="AA657" s="67">
        <v>44282</v>
      </c>
      <c r="AB657" s="280">
        <f>IFERROR(VLOOKUP($A657,'[2]Campaigns cost'!$A$2:$H$896,8,FALSE),0)</f>
        <v>12308</v>
      </c>
      <c r="AC657" s="292"/>
    </row>
    <row r="658" spans="1:29" x14ac:dyDescent="0.25">
      <c r="A658" s="67">
        <v>44283</v>
      </c>
      <c r="B658" s="280">
        <f>IFERROR(VLOOKUP($A658,'[2]Campaigns cost'!$A$2:$H$896,8,FALSE),0)</f>
        <v>10258</v>
      </c>
      <c r="C658" s="280">
        <v>0</v>
      </c>
      <c r="AA658" s="67">
        <v>44283</v>
      </c>
      <c r="AB658" s="280">
        <f>IFERROR(VLOOKUP($A658,'[2]Campaigns cost'!$A$2:$H$896,8,FALSE),0)</f>
        <v>10258</v>
      </c>
      <c r="AC658" s="292"/>
    </row>
    <row r="659" spans="1:29" x14ac:dyDescent="0.25">
      <c r="A659" s="67">
        <v>44284</v>
      </c>
      <c r="B659" s="280">
        <f>IFERROR(VLOOKUP($A659,'[2]Campaigns cost'!$A$2:$H$896,8,FALSE),0)</f>
        <v>9353</v>
      </c>
      <c r="C659" s="280">
        <v>0</v>
      </c>
      <c r="AA659" s="67">
        <v>44284</v>
      </c>
      <c r="AB659" s="280">
        <f>IFERROR(VLOOKUP($A659,'[2]Campaigns cost'!$A$2:$H$896,8,FALSE),0)</f>
        <v>9353</v>
      </c>
      <c r="AC659" s="292"/>
    </row>
    <row r="660" spans="1:29" x14ac:dyDescent="0.25">
      <c r="A660" s="67">
        <v>44285</v>
      </c>
      <c r="B660" s="280">
        <f>IFERROR(VLOOKUP($A660,'[2]Campaigns cost'!$A$2:$H$896,8,FALSE),0)</f>
        <v>19173</v>
      </c>
      <c r="C660" s="280">
        <v>0</v>
      </c>
      <c r="AA660" s="67">
        <v>44285</v>
      </c>
      <c r="AB660" s="280">
        <f>IFERROR(VLOOKUP($A660,'[2]Campaigns cost'!$A$2:$H$896,8,FALSE),0)</f>
        <v>19173</v>
      </c>
      <c r="AC660" s="292"/>
    </row>
    <row r="661" spans="1:29" x14ac:dyDescent="0.25">
      <c r="A661" s="67">
        <v>44286</v>
      </c>
      <c r="B661" s="280">
        <f>IFERROR(VLOOKUP($A661,'[2]Campaigns cost'!$A$2:$H$896,8,FALSE),0)</f>
        <v>24364</v>
      </c>
      <c r="C661" s="280">
        <v>0</v>
      </c>
      <c r="AA661" s="67">
        <v>44286</v>
      </c>
      <c r="AB661" s="280">
        <f>IFERROR(VLOOKUP($A661,'[2]Campaigns cost'!$A$2:$H$896,8,FALSE),0)</f>
        <v>24364</v>
      </c>
      <c r="AC661" s="292"/>
    </row>
    <row r="662" spans="1:29" x14ac:dyDescent="0.25">
      <c r="A662" s="67">
        <v>44287</v>
      </c>
      <c r="B662" s="280">
        <f>IFERROR(VLOOKUP($A662,'[2]Campaigns cost'!$A$2:$H$896,8,FALSE),0)</f>
        <v>29827</v>
      </c>
      <c r="C662" s="280">
        <v>0</v>
      </c>
      <c r="AA662" s="67">
        <v>44287</v>
      </c>
      <c r="AB662" s="280">
        <f>IFERROR(VLOOKUP($A662,'[2]Campaigns cost'!$A$2:$H$896,8,FALSE),0)</f>
        <v>29827</v>
      </c>
      <c r="AC662" s="292"/>
    </row>
    <row r="663" spans="1:29" x14ac:dyDescent="0.25">
      <c r="A663" s="67">
        <v>44288</v>
      </c>
      <c r="B663" s="280">
        <f>IFERROR(VLOOKUP($A663,'[2]Campaigns cost'!$A$2:$H$896,8,FALSE),0)</f>
        <v>34707</v>
      </c>
      <c r="C663" s="280">
        <v>0</v>
      </c>
      <c r="AA663" s="67">
        <v>44288</v>
      </c>
      <c r="AB663" s="280">
        <f>IFERROR(VLOOKUP($A663,'[2]Campaigns cost'!$A$2:$H$896,8,FALSE),0)</f>
        <v>34707</v>
      </c>
      <c r="AC663" s="292"/>
    </row>
    <row r="664" spans="1:29" x14ac:dyDescent="0.25">
      <c r="A664" s="67">
        <v>44289</v>
      </c>
      <c r="B664" s="280">
        <f>IFERROR(VLOOKUP($A664,'[2]Campaigns cost'!$A$2:$H$896,8,FALSE),0)</f>
        <v>40813</v>
      </c>
      <c r="C664" s="280">
        <v>0</v>
      </c>
      <c r="AA664" s="67">
        <v>44289</v>
      </c>
      <c r="AB664" s="280">
        <f>IFERROR(VLOOKUP($A664,'[2]Campaigns cost'!$A$2:$H$896,8,FALSE),0)</f>
        <v>40813</v>
      </c>
      <c r="AC664" s="292"/>
    </row>
    <row r="665" spans="1:29" x14ac:dyDescent="0.25">
      <c r="A665" s="67">
        <v>44290</v>
      </c>
      <c r="B665" s="280">
        <f>IFERROR(VLOOKUP($A665,'[2]Campaigns cost'!$A$2:$H$896,8,FALSE),0)</f>
        <v>45380</v>
      </c>
      <c r="C665" s="280">
        <v>0</v>
      </c>
      <c r="AA665" s="67">
        <v>44290</v>
      </c>
      <c r="AB665" s="280">
        <f>IFERROR(VLOOKUP($A665,'[2]Campaigns cost'!$A$2:$H$896,8,FALSE),0)</f>
        <v>45380</v>
      </c>
      <c r="AC665" s="292"/>
    </row>
    <row r="666" spans="1:29" x14ac:dyDescent="0.25">
      <c r="A666" s="67">
        <v>44291</v>
      </c>
      <c r="B666" s="280">
        <f>IFERROR(VLOOKUP($A666,'[2]Campaigns cost'!$A$2:$H$896,8,FALSE),0)</f>
        <v>40537</v>
      </c>
      <c r="C666" s="280">
        <v>0</v>
      </c>
      <c r="AA666" s="67">
        <v>44291</v>
      </c>
      <c r="AB666" s="280">
        <f>IFERROR(VLOOKUP($A666,'[2]Campaigns cost'!$A$2:$H$896,8,FALSE),0)</f>
        <v>40537</v>
      </c>
      <c r="AC666" s="292"/>
    </row>
    <row r="667" spans="1:29" x14ac:dyDescent="0.25">
      <c r="A667" s="67">
        <v>44292</v>
      </c>
      <c r="B667" s="280">
        <f>IFERROR(VLOOKUP($A667,'[2]Campaigns cost'!$A$2:$H$896,8,FALSE),0)</f>
        <v>34656</v>
      </c>
      <c r="C667" s="280">
        <v>0</v>
      </c>
      <c r="AA667" s="67">
        <v>44292</v>
      </c>
      <c r="AB667" s="280">
        <f>IFERROR(VLOOKUP($A667,'[2]Campaigns cost'!$A$2:$H$896,8,FALSE),0)</f>
        <v>34656</v>
      </c>
      <c r="AC667" s="292"/>
    </row>
    <row r="668" spans="1:29" x14ac:dyDescent="0.25">
      <c r="A668" s="67">
        <v>44293</v>
      </c>
      <c r="B668" s="280">
        <f>IFERROR(VLOOKUP($A668,'[2]Campaigns cost'!$A$2:$H$896,8,FALSE),0)</f>
        <v>35247</v>
      </c>
      <c r="C668" s="280">
        <v>0</v>
      </c>
      <c r="AA668" s="67">
        <v>44293</v>
      </c>
      <c r="AB668" s="280">
        <f>IFERROR(VLOOKUP($A668,'[2]Campaigns cost'!$A$2:$H$896,8,FALSE),0)</f>
        <v>35247</v>
      </c>
      <c r="AC668" s="292"/>
    </row>
    <row r="669" spans="1:29" x14ac:dyDescent="0.25">
      <c r="A669" s="67">
        <v>44294</v>
      </c>
      <c r="B669" s="280">
        <f>IFERROR(VLOOKUP($A669,'[2]Campaigns cost'!$A$2:$H$896,8,FALSE),0)</f>
        <v>34941</v>
      </c>
      <c r="C669" s="280">
        <v>0</v>
      </c>
      <c r="AA669" s="67">
        <v>44294</v>
      </c>
      <c r="AB669" s="280">
        <f>IFERROR(VLOOKUP($A669,'[2]Campaigns cost'!$A$2:$H$896,8,FALSE),0)</f>
        <v>34941</v>
      </c>
      <c r="AC669" s="292"/>
    </row>
    <row r="670" spans="1:29" x14ac:dyDescent="0.25">
      <c r="A670" s="67">
        <v>44295</v>
      </c>
      <c r="B670" s="280">
        <f>IFERROR(VLOOKUP($A670,'[2]Campaigns cost'!$A$2:$H$896,8,FALSE),0)</f>
        <v>43575</v>
      </c>
      <c r="C670" s="280">
        <v>0</v>
      </c>
      <c r="AA670" s="67">
        <v>44295</v>
      </c>
      <c r="AB670" s="280">
        <f>IFERROR(VLOOKUP($A670,'[2]Campaigns cost'!$A$2:$H$896,8,FALSE),0)</f>
        <v>43575</v>
      </c>
      <c r="AC670" s="292"/>
    </row>
    <row r="671" spans="1:29" x14ac:dyDescent="0.25">
      <c r="A671" s="67">
        <v>44296</v>
      </c>
      <c r="B671" s="280">
        <f>IFERROR(VLOOKUP($A671,'[2]Campaigns cost'!$A$2:$H$896,8,FALSE),0)</f>
        <v>53384</v>
      </c>
      <c r="C671" s="280">
        <v>0</v>
      </c>
      <c r="AA671" s="67">
        <v>44296</v>
      </c>
      <c r="AB671" s="280">
        <f>IFERROR(VLOOKUP($A671,'[2]Campaigns cost'!$A$2:$H$896,8,FALSE),0)</f>
        <v>53384</v>
      </c>
      <c r="AC671" s="292"/>
    </row>
    <row r="672" spans="1:29" x14ac:dyDescent="0.25">
      <c r="A672" s="67">
        <v>44297</v>
      </c>
      <c r="B672" s="280">
        <f>IFERROR(VLOOKUP($A672,'[2]Campaigns cost'!$A$2:$H$896,8,FALSE),0)</f>
        <v>49148</v>
      </c>
      <c r="C672" s="280">
        <v>0</v>
      </c>
      <c r="AA672" s="67">
        <v>44297</v>
      </c>
      <c r="AB672" s="280">
        <f>IFERROR(VLOOKUP($A672,'[2]Campaigns cost'!$A$2:$H$896,8,FALSE),0)</f>
        <v>49148</v>
      </c>
      <c r="AC672" s="292"/>
    </row>
    <row r="673" spans="1:29" x14ac:dyDescent="0.25">
      <c r="A673" s="67">
        <v>44298</v>
      </c>
      <c r="B673" s="280">
        <f>IFERROR(VLOOKUP($A673,'[2]Campaigns cost'!$A$2:$H$896,8,FALSE),0)</f>
        <v>50602</v>
      </c>
      <c r="C673" s="280">
        <v>0</v>
      </c>
      <c r="AA673" s="67">
        <v>44298</v>
      </c>
      <c r="AB673" s="280">
        <f>IFERROR(VLOOKUP($A673,'[2]Campaigns cost'!$A$2:$H$896,8,FALSE),0)</f>
        <v>50602</v>
      </c>
      <c r="AC673" s="292"/>
    </row>
    <row r="674" spans="1:29" x14ac:dyDescent="0.25">
      <c r="A674" s="67">
        <v>44299</v>
      </c>
      <c r="B674" s="280">
        <f>IFERROR(VLOOKUP($A674,'[2]Campaigns cost'!$A$2:$H$896,8,FALSE),0)</f>
        <v>38377</v>
      </c>
      <c r="C674" s="280">
        <v>0</v>
      </c>
      <c r="AA674" s="67">
        <v>44299</v>
      </c>
      <c r="AB674" s="280">
        <f>IFERROR(VLOOKUP($A674,'[2]Campaigns cost'!$A$2:$H$896,8,FALSE),0)</f>
        <v>38377</v>
      </c>
      <c r="AC674" s="292"/>
    </row>
    <row r="675" spans="1:29" x14ac:dyDescent="0.25">
      <c r="A675" s="67">
        <v>44300</v>
      </c>
      <c r="B675" s="280">
        <f>IFERROR(VLOOKUP($A675,'[2]Campaigns cost'!$A$2:$H$896,8,FALSE),0)</f>
        <v>33772</v>
      </c>
      <c r="C675" s="280">
        <v>0</v>
      </c>
      <c r="AA675" s="67">
        <v>44300</v>
      </c>
      <c r="AB675" s="280">
        <f>IFERROR(VLOOKUP($A675,'[2]Campaigns cost'!$A$2:$H$896,8,FALSE),0)</f>
        <v>33772</v>
      </c>
      <c r="AC675" s="292"/>
    </row>
    <row r="676" spans="1:29" x14ac:dyDescent="0.25">
      <c r="A676" s="67">
        <v>44301</v>
      </c>
      <c r="B676" s="280">
        <f>IFERROR(VLOOKUP($A676,'[2]Campaigns cost'!$A$2:$H$896,8,FALSE),0)</f>
        <v>35189</v>
      </c>
      <c r="C676" s="280">
        <v>0</v>
      </c>
      <c r="AA676" s="67">
        <v>44301</v>
      </c>
      <c r="AB676" s="280">
        <f>IFERROR(VLOOKUP($A676,'[2]Campaigns cost'!$A$2:$H$896,8,FALSE),0)</f>
        <v>35189</v>
      </c>
      <c r="AC676" s="292"/>
    </row>
    <row r="677" spans="1:29" x14ac:dyDescent="0.25">
      <c r="A677" s="67">
        <v>44302</v>
      </c>
      <c r="B677" s="280">
        <f>IFERROR(VLOOKUP($A677,'[2]Campaigns cost'!$A$2:$H$896,8,FALSE),0)</f>
        <v>39113</v>
      </c>
      <c r="C677" s="280">
        <v>0</v>
      </c>
      <c r="AA677" s="67">
        <v>44302</v>
      </c>
      <c r="AB677" s="280">
        <f>IFERROR(VLOOKUP($A677,'[2]Campaigns cost'!$A$2:$H$896,8,FALSE),0)</f>
        <v>39113</v>
      </c>
      <c r="AC677" s="292"/>
    </row>
    <row r="678" spans="1:29" x14ac:dyDescent="0.25">
      <c r="A678" s="67">
        <v>44303</v>
      </c>
      <c r="B678" s="280">
        <f>IFERROR(VLOOKUP($A678,'[2]Campaigns cost'!$A$2:$H$896,8,FALSE),0)</f>
        <v>50060</v>
      </c>
      <c r="C678" s="280">
        <v>0</v>
      </c>
      <c r="AA678" s="67">
        <v>44303</v>
      </c>
      <c r="AB678" s="280">
        <f>IFERROR(VLOOKUP($A678,'[2]Campaigns cost'!$A$2:$H$896,8,FALSE),0)</f>
        <v>50060</v>
      </c>
      <c r="AC678" s="292"/>
    </row>
    <row r="679" spans="1:29" x14ac:dyDescent="0.25">
      <c r="A679" s="67">
        <v>44304</v>
      </c>
      <c r="B679" s="280">
        <f>IFERROR(VLOOKUP($A679,'[2]Campaigns cost'!$A$2:$H$896,8,FALSE),0)</f>
        <v>33192</v>
      </c>
      <c r="C679" s="280">
        <v>0</v>
      </c>
      <c r="AA679" s="67">
        <v>44304</v>
      </c>
      <c r="AB679" s="280">
        <f>IFERROR(VLOOKUP($A679,'[2]Campaigns cost'!$A$2:$H$896,8,FALSE),0)</f>
        <v>33192</v>
      </c>
      <c r="AC679" s="292"/>
    </row>
    <row r="680" spans="1:29" x14ac:dyDescent="0.25">
      <c r="A680" s="67">
        <v>44305</v>
      </c>
      <c r="B680" s="280">
        <f>IFERROR(VLOOKUP($A680,'[2]Campaigns cost'!$A$2:$H$896,8,FALSE),0)</f>
        <v>20944</v>
      </c>
      <c r="C680" s="280">
        <v>213</v>
      </c>
      <c r="AA680" s="67">
        <v>44305</v>
      </c>
      <c r="AB680" s="280">
        <f>IFERROR(VLOOKUP($A680,'[2]Campaigns cost'!$A$2:$H$896,8,FALSE),0)</f>
        <v>20944</v>
      </c>
      <c r="AC680" s="292"/>
    </row>
    <row r="681" spans="1:29" x14ac:dyDescent="0.25">
      <c r="A681" s="67">
        <v>44306</v>
      </c>
      <c r="B681" s="280">
        <f>IFERROR(VLOOKUP($A681,'[2]Campaigns cost'!$A$2:$H$896,8,FALSE),0)</f>
        <v>27484</v>
      </c>
      <c r="C681" s="280">
        <v>5031</v>
      </c>
      <c r="AA681" s="67">
        <v>44306</v>
      </c>
      <c r="AB681" s="280">
        <f>IFERROR(VLOOKUP($A681,'[2]Campaigns cost'!$A$2:$H$896,8,FALSE),0)</f>
        <v>27484</v>
      </c>
      <c r="AC681" s="292"/>
    </row>
    <row r="682" spans="1:29" x14ac:dyDescent="0.25">
      <c r="A682" s="67">
        <v>44307</v>
      </c>
      <c r="B682" s="280">
        <f>IFERROR(VLOOKUP($A682,'[2]Campaigns cost'!$A$2:$H$896,8,FALSE),0)</f>
        <v>27578</v>
      </c>
      <c r="C682" s="280">
        <v>3350</v>
      </c>
      <c r="AA682" s="67">
        <v>44307</v>
      </c>
      <c r="AB682" s="280">
        <f>IFERROR(VLOOKUP($A682,'[2]Campaigns cost'!$A$2:$H$896,8,FALSE),0)</f>
        <v>27578</v>
      </c>
      <c r="AC682" s="292"/>
    </row>
    <row r="683" spans="1:29" x14ac:dyDescent="0.25">
      <c r="A683" s="67">
        <v>44308</v>
      </c>
      <c r="B683" s="280">
        <f>IFERROR(VLOOKUP($A683,'[2]Campaigns cost'!$A$2:$H$896,8,FALSE),0)</f>
        <v>29524</v>
      </c>
      <c r="C683" s="280">
        <v>2942</v>
      </c>
      <c r="AA683" s="67">
        <v>44308</v>
      </c>
      <c r="AB683" s="280">
        <f>IFERROR(VLOOKUP($A683,'[2]Campaigns cost'!$A$2:$H$896,8,FALSE),0)</f>
        <v>29524</v>
      </c>
      <c r="AC683" s="292"/>
    </row>
    <row r="684" spans="1:29" x14ac:dyDescent="0.25">
      <c r="A684" s="67">
        <v>44309</v>
      </c>
      <c r="B684" s="280">
        <f>IFERROR(VLOOKUP($A684,'[2]Campaigns cost'!$A$2:$H$896,8,FALSE),0)</f>
        <v>40778</v>
      </c>
      <c r="C684" s="280">
        <v>4323</v>
      </c>
      <c r="AA684" s="67">
        <v>44309</v>
      </c>
      <c r="AB684" s="280">
        <f>IFERROR(VLOOKUP($A684,'[2]Campaigns cost'!$A$2:$H$896,8,FALSE),0)</f>
        <v>40778</v>
      </c>
      <c r="AC684" s="292"/>
    </row>
    <row r="685" spans="1:29" x14ac:dyDescent="0.25">
      <c r="A685" s="67">
        <v>44310</v>
      </c>
      <c r="B685" s="280">
        <f>IFERROR(VLOOKUP($A685,'[2]Campaigns cost'!$A$2:$H$896,8,FALSE),0)</f>
        <v>51772</v>
      </c>
      <c r="C685" s="280">
        <v>5380</v>
      </c>
      <c r="AA685" s="67">
        <v>44310</v>
      </c>
      <c r="AB685" s="280">
        <f>IFERROR(VLOOKUP($A685,'[2]Campaigns cost'!$A$2:$H$896,8,FALSE),0)</f>
        <v>51772</v>
      </c>
      <c r="AC685" s="292"/>
    </row>
    <row r="686" spans="1:29" x14ac:dyDescent="0.25">
      <c r="A686" s="67">
        <v>44311</v>
      </c>
      <c r="B686" s="280">
        <f>IFERROR(VLOOKUP($A686,'[2]Campaigns cost'!$A$2:$H$896,8,FALSE),0)</f>
        <v>39828</v>
      </c>
      <c r="C686" s="280">
        <v>3226</v>
      </c>
      <c r="AA686" s="67">
        <v>44311</v>
      </c>
      <c r="AB686" s="280">
        <f>IFERROR(VLOOKUP($A686,'[2]Campaigns cost'!$A$2:$H$896,8,FALSE),0)</f>
        <v>39828</v>
      </c>
      <c r="AC686" s="292"/>
    </row>
    <row r="687" spans="1:29" x14ac:dyDescent="0.25">
      <c r="A687" s="67">
        <v>44312</v>
      </c>
      <c r="B687" s="280">
        <f>IFERROR(VLOOKUP($A687,'[2]Campaigns cost'!$A$2:$H$896,8,FALSE),0)</f>
        <v>28569</v>
      </c>
      <c r="C687" s="280">
        <v>2142</v>
      </c>
      <c r="AA687" s="67">
        <v>44312</v>
      </c>
      <c r="AB687" s="280">
        <f>IFERROR(VLOOKUP($A687,'[2]Campaigns cost'!$A$2:$H$896,8,FALSE),0)</f>
        <v>28569</v>
      </c>
      <c r="AC687" s="292"/>
    </row>
    <row r="688" spans="1:29" x14ac:dyDescent="0.25">
      <c r="A688" s="67">
        <v>44313</v>
      </c>
      <c r="B688" s="280">
        <f>IFERROR(VLOOKUP($A688,'[2]Campaigns cost'!$A$2:$H$896,8,FALSE),0)</f>
        <v>29476</v>
      </c>
      <c r="C688" s="280">
        <v>1965</v>
      </c>
      <c r="AA688" s="67">
        <v>44313</v>
      </c>
      <c r="AB688" s="280">
        <f>IFERROR(VLOOKUP($A688,'[2]Campaigns cost'!$A$2:$H$896,8,FALSE),0)</f>
        <v>29476</v>
      </c>
      <c r="AC688" s="292"/>
    </row>
    <row r="689" spans="1:29" x14ac:dyDescent="0.25">
      <c r="A689" s="67">
        <v>44314</v>
      </c>
      <c r="B689" s="280">
        <f>IFERROR(VLOOKUP($A689,'[2]Campaigns cost'!$A$2:$H$896,8,FALSE),0)</f>
        <v>29757</v>
      </c>
      <c r="C689" s="280">
        <v>2023</v>
      </c>
      <c r="AA689" s="67">
        <v>44314</v>
      </c>
      <c r="AB689" s="280">
        <f>IFERROR(VLOOKUP($A689,'[2]Campaigns cost'!$A$2:$H$896,8,FALSE),0)</f>
        <v>29757</v>
      </c>
      <c r="AC689" s="292"/>
    </row>
    <row r="690" spans="1:29" x14ac:dyDescent="0.25">
      <c r="A690" s="67">
        <v>44315</v>
      </c>
      <c r="B690" s="280">
        <f>IFERROR(VLOOKUP($A690,'[2]Campaigns cost'!$A$2:$H$896,8,FALSE),0)</f>
        <v>31370</v>
      </c>
      <c r="C690" s="280">
        <v>2106</v>
      </c>
      <c r="AA690" s="67">
        <v>44315</v>
      </c>
      <c r="AB690" s="280">
        <f>IFERROR(VLOOKUP($A690,'[2]Campaigns cost'!$A$2:$H$896,8,FALSE),0)</f>
        <v>31370</v>
      </c>
      <c r="AC690" s="292"/>
    </row>
    <row r="691" spans="1:29" x14ac:dyDescent="0.25">
      <c r="A691" s="67">
        <v>44316</v>
      </c>
      <c r="B691" s="280">
        <f>IFERROR(VLOOKUP($A691,'[2]Campaigns cost'!$A$2:$H$896,8,FALSE),0)</f>
        <v>43369</v>
      </c>
      <c r="C691" s="280">
        <v>3453</v>
      </c>
      <c r="AA691" s="67">
        <v>44316</v>
      </c>
      <c r="AB691" s="280">
        <f>IFERROR(VLOOKUP($A691,'[2]Campaigns cost'!$A$2:$H$896,8,FALSE),0)</f>
        <v>43369</v>
      </c>
      <c r="AC691" s="292"/>
    </row>
    <row r="692" spans="1:29" x14ac:dyDescent="0.25">
      <c r="A692" s="67">
        <v>44317</v>
      </c>
      <c r="B692" s="280">
        <f>IFERROR(VLOOKUP($A692,'[2]Campaigns cost'!$A$2:$H$896,8,FALSE),0)</f>
        <v>55084</v>
      </c>
      <c r="C692" s="280">
        <v>4464</v>
      </c>
      <c r="AA692" s="67">
        <v>44317</v>
      </c>
      <c r="AB692" s="280">
        <f>IFERROR(VLOOKUP($A692,'[2]Campaigns cost'!$A$2:$H$896,8,FALSE),0)</f>
        <v>55084</v>
      </c>
      <c r="AC692" s="292"/>
    </row>
    <row r="693" spans="1:29" x14ac:dyDescent="0.25">
      <c r="A693" s="67">
        <v>44318</v>
      </c>
      <c r="B693" s="280">
        <f>IFERROR(VLOOKUP($A693,'[2]Campaigns cost'!$A$2:$H$896,8,FALSE),0)</f>
        <v>53181</v>
      </c>
      <c r="C693" s="280">
        <v>4264</v>
      </c>
      <c r="AA693" s="67">
        <v>44318</v>
      </c>
      <c r="AB693" s="280">
        <f>IFERROR(VLOOKUP($A693,'[2]Campaigns cost'!$A$2:$H$896,8,FALSE),0)</f>
        <v>53181</v>
      </c>
      <c r="AC693" s="292"/>
    </row>
    <row r="694" spans="1:29" x14ac:dyDescent="0.25">
      <c r="A694" s="67">
        <v>44319</v>
      </c>
      <c r="B694" s="280">
        <f>IFERROR(VLOOKUP($A694,'[2]Campaigns cost'!$A$2:$H$896,8,FALSE),0)</f>
        <v>41985</v>
      </c>
      <c r="C694" s="280">
        <v>3025</v>
      </c>
      <c r="AA694" s="67">
        <v>44319</v>
      </c>
      <c r="AB694" s="280">
        <f>IFERROR(VLOOKUP($A694,'[2]Campaigns cost'!$A$2:$H$896,8,FALSE),0)</f>
        <v>41985</v>
      </c>
      <c r="AC694" s="292"/>
    </row>
    <row r="695" spans="1:29" x14ac:dyDescent="0.25">
      <c r="A695" s="67">
        <v>44320</v>
      </c>
      <c r="B695" s="280">
        <f>IFERROR(VLOOKUP($A695,'[2]Campaigns cost'!$A$2:$H$896,8,FALSE),0)</f>
        <v>31214</v>
      </c>
      <c r="C695" s="280">
        <v>4963</v>
      </c>
      <c r="AA695" s="67">
        <v>44320</v>
      </c>
      <c r="AB695" s="280">
        <f>IFERROR(VLOOKUP($A695,'[2]Campaigns cost'!$A$2:$H$896,8,FALSE),0)</f>
        <v>31214</v>
      </c>
      <c r="AC695" s="292"/>
    </row>
    <row r="696" spans="1:29" x14ac:dyDescent="0.25">
      <c r="A696" s="67">
        <v>44321</v>
      </c>
      <c r="B696" s="280">
        <f>IFERROR(VLOOKUP($A696,'[2]Campaigns cost'!$A$2:$H$896,8,FALSE),0)</f>
        <v>31537</v>
      </c>
      <c r="C696" s="280">
        <v>4591</v>
      </c>
      <c r="AA696" s="67">
        <v>44321</v>
      </c>
      <c r="AB696" s="280">
        <f>IFERROR(VLOOKUP($A696,'[2]Campaigns cost'!$A$2:$H$896,8,FALSE),0)</f>
        <v>31537</v>
      </c>
      <c r="AC696" s="292"/>
    </row>
    <row r="697" spans="1:29" x14ac:dyDescent="0.25">
      <c r="A697" s="67">
        <v>44322</v>
      </c>
      <c r="B697" s="280">
        <f>IFERROR(VLOOKUP($A697,'[2]Campaigns cost'!$A$2:$H$896,8,FALSE),0)</f>
        <v>30232</v>
      </c>
      <c r="C697" s="280">
        <v>4095</v>
      </c>
      <c r="AA697" s="67">
        <v>44322</v>
      </c>
      <c r="AB697" s="280">
        <f>IFERROR(VLOOKUP($A697,'[2]Campaigns cost'!$A$2:$H$896,8,FALSE),0)</f>
        <v>30232</v>
      </c>
      <c r="AC697" s="292"/>
    </row>
    <row r="698" spans="1:29" x14ac:dyDescent="0.25">
      <c r="A698" s="67">
        <v>44323</v>
      </c>
      <c r="B698" s="280">
        <f>IFERROR(VLOOKUP($A698,'[2]Campaigns cost'!$A$2:$H$896,8,FALSE),0)</f>
        <v>39325</v>
      </c>
      <c r="C698" s="280">
        <v>6160</v>
      </c>
      <c r="AA698" s="67">
        <v>44323</v>
      </c>
      <c r="AB698" s="280">
        <f>IFERROR(VLOOKUP($A698,'[2]Campaigns cost'!$A$2:$H$896,8,FALSE),0)</f>
        <v>39325</v>
      </c>
      <c r="AC698" s="292"/>
    </row>
    <row r="699" spans="1:29" x14ac:dyDescent="0.25">
      <c r="A699" s="67">
        <v>44324</v>
      </c>
      <c r="B699" s="280">
        <f>IFERROR(VLOOKUP($A699,'[2]Campaigns cost'!$A$2:$H$896,8,FALSE),0)</f>
        <v>50224</v>
      </c>
      <c r="C699" s="280">
        <v>7412</v>
      </c>
      <c r="AA699" s="67">
        <v>44324</v>
      </c>
      <c r="AB699" s="280">
        <f>IFERROR(VLOOKUP($A699,'[2]Campaigns cost'!$A$2:$H$896,8,FALSE),0)</f>
        <v>50224</v>
      </c>
      <c r="AC699" s="292"/>
    </row>
    <row r="700" spans="1:29" x14ac:dyDescent="0.25">
      <c r="A700" s="67">
        <v>44325</v>
      </c>
      <c r="B700" s="280">
        <f>IFERROR(VLOOKUP($A700,'[2]Campaigns cost'!$A$2:$H$896,8,FALSE),0)</f>
        <v>41341</v>
      </c>
      <c r="C700" s="280">
        <v>5712</v>
      </c>
      <c r="AA700" s="67">
        <v>44325</v>
      </c>
      <c r="AB700" s="280">
        <f>IFERROR(VLOOKUP($A700,'[2]Campaigns cost'!$A$2:$H$896,8,FALSE),0)</f>
        <v>41341</v>
      </c>
      <c r="AC700" s="292"/>
    </row>
    <row r="701" spans="1:29" x14ac:dyDescent="0.25">
      <c r="A701" s="67">
        <v>44326</v>
      </c>
      <c r="B701" s="280">
        <f>IFERROR(VLOOKUP($A701,'[2]Campaigns cost'!$A$2:$H$896,8,FALSE),0)</f>
        <v>29589</v>
      </c>
      <c r="C701" s="280">
        <v>4316</v>
      </c>
      <c r="AA701" s="67">
        <v>44326</v>
      </c>
      <c r="AB701" s="280">
        <f>IFERROR(VLOOKUP($A701,'[2]Campaigns cost'!$A$2:$H$896,8,FALSE),0)</f>
        <v>29589</v>
      </c>
      <c r="AC701" s="292"/>
    </row>
    <row r="702" spans="1:29" x14ac:dyDescent="0.25">
      <c r="A702" s="67">
        <v>44327</v>
      </c>
      <c r="B702" s="280">
        <f>IFERROR(VLOOKUP($A702,'[2]Campaigns cost'!$A$2:$H$896,8,FALSE),0)</f>
        <v>28758</v>
      </c>
      <c r="C702" s="280">
        <v>4620</v>
      </c>
      <c r="AA702" s="67">
        <v>44327</v>
      </c>
      <c r="AB702" s="280">
        <f>IFERROR(VLOOKUP($A702,'[2]Campaigns cost'!$A$2:$H$896,8,FALSE),0)</f>
        <v>28758</v>
      </c>
      <c r="AC702" s="292"/>
    </row>
    <row r="703" spans="1:29" x14ac:dyDescent="0.25">
      <c r="A703" s="67">
        <v>44328</v>
      </c>
      <c r="B703" s="280">
        <f>IFERROR(VLOOKUP($A703,'[2]Campaigns cost'!$A$2:$H$896,8,FALSE),0)</f>
        <v>28508</v>
      </c>
      <c r="C703" s="280">
        <v>4590</v>
      </c>
      <c r="AA703" s="67">
        <v>44328</v>
      </c>
      <c r="AB703" s="280">
        <f>IFERROR(VLOOKUP($A703,'[2]Campaigns cost'!$A$2:$H$896,8,FALSE),0)</f>
        <v>28508</v>
      </c>
      <c r="AC703" s="292"/>
    </row>
    <row r="704" spans="1:29" x14ac:dyDescent="0.25">
      <c r="A704" s="67">
        <v>44329</v>
      </c>
      <c r="B704" s="280">
        <f>IFERROR(VLOOKUP($A704,'[2]Campaigns cost'!$A$2:$H$896,8,FALSE),0)</f>
        <v>35305</v>
      </c>
      <c r="C704" s="280">
        <v>6349</v>
      </c>
      <c r="AA704" s="67">
        <v>44329</v>
      </c>
      <c r="AB704" s="280">
        <f>IFERROR(VLOOKUP($A704,'[2]Campaigns cost'!$A$2:$H$896,8,FALSE),0)</f>
        <v>35305</v>
      </c>
      <c r="AC704" s="292"/>
    </row>
    <row r="705" spans="1:29" x14ac:dyDescent="0.25">
      <c r="A705" s="67">
        <v>44330</v>
      </c>
      <c r="B705" s="280">
        <f>IFERROR(VLOOKUP($A705,'[2]Campaigns cost'!$A$2:$H$896,8,FALSE),0)</f>
        <v>41947</v>
      </c>
      <c r="C705" s="280">
        <v>6599</v>
      </c>
      <c r="AA705" s="67">
        <v>44330</v>
      </c>
      <c r="AB705" s="280">
        <f>IFERROR(VLOOKUP($A705,'[2]Campaigns cost'!$A$2:$H$896,8,FALSE),0)</f>
        <v>41947</v>
      </c>
      <c r="AC705" s="292"/>
    </row>
    <row r="706" spans="1:29" x14ac:dyDescent="0.25">
      <c r="A706" s="67">
        <v>44331</v>
      </c>
      <c r="B706" s="280">
        <f>IFERROR(VLOOKUP($A706,'[2]Campaigns cost'!$A$2:$H$896,8,FALSE),0)</f>
        <v>55790</v>
      </c>
      <c r="C706" s="280">
        <v>8797</v>
      </c>
      <c r="AA706" s="67">
        <v>44331</v>
      </c>
      <c r="AB706" s="280">
        <f>IFERROR(VLOOKUP($A706,'[2]Campaigns cost'!$A$2:$H$896,8,FALSE),0)</f>
        <v>55790</v>
      </c>
      <c r="AC706" s="292"/>
    </row>
    <row r="707" spans="1:29" x14ac:dyDescent="0.25">
      <c r="A707" s="67">
        <v>44332</v>
      </c>
      <c r="B707" s="280">
        <f>IFERROR(VLOOKUP($A707,'[2]Campaigns cost'!$A$2:$H$896,8,FALSE),0)</f>
        <v>44940</v>
      </c>
      <c r="C707" s="280">
        <v>6340</v>
      </c>
      <c r="AA707" s="67">
        <v>44332</v>
      </c>
      <c r="AB707" s="280">
        <f>IFERROR(VLOOKUP($A707,'[2]Campaigns cost'!$A$2:$H$896,8,FALSE),0)</f>
        <v>44940</v>
      </c>
      <c r="AC707" s="292"/>
    </row>
    <row r="708" spans="1:29" x14ac:dyDescent="0.25">
      <c r="A708" s="67">
        <v>44333</v>
      </c>
      <c r="B708" s="280">
        <f>IFERROR(VLOOKUP($A708,'[2]Campaigns cost'!$A$2:$H$896,8,FALSE),0)</f>
        <v>35823</v>
      </c>
      <c r="C708" s="280">
        <v>6016</v>
      </c>
      <c r="AA708" s="67">
        <v>44333</v>
      </c>
      <c r="AB708" s="280">
        <f>IFERROR(VLOOKUP($A708,'[2]Campaigns cost'!$A$2:$H$896,8,FALSE),0)</f>
        <v>35823</v>
      </c>
      <c r="AC708" s="292"/>
    </row>
    <row r="709" spans="1:29" x14ac:dyDescent="0.25">
      <c r="A709" s="67">
        <v>44334</v>
      </c>
      <c r="B709" s="280">
        <f>IFERROR(VLOOKUP($A709,'[2]Campaigns cost'!$A$2:$H$896,8,FALSE),0)</f>
        <v>33901</v>
      </c>
      <c r="C709" s="280">
        <v>4893</v>
      </c>
      <c r="AA709" s="67">
        <v>44334</v>
      </c>
      <c r="AB709" s="280">
        <f>IFERROR(VLOOKUP($A709,'[2]Campaigns cost'!$A$2:$H$896,8,FALSE),0)</f>
        <v>33901</v>
      </c>
      <c r="AC709" s="292"/>
    </row>
    <row r="710" spans="1:29" x14ac:dyDescent="0.25">
      <c r="A710" s="67">
        <v>44335</v>
      </c>
      <c r="B710" s="280">
        <f>IFERROR(VLOOKUP($A710,'[2]Campaigns cost'!$A$2:$H$896,8,FALSE),0)</f>
        <v>35661</v>
      </c>
      <c r="C710" s="280">
        <v>5101</v>
      </c>
      <c r="AA710" s="67">
        <v>44335</v>
      </c>
      <c r="AB710" s="280">
        <f>IFERROR(VLOOKUP($A710,'[2]Campaigns cost'!$A$2:$H$896,8,FALSE),0)</f>
        <v>35661</v>
      </c>
      <c r="AC710" s="292"/>
    </row>
    <row r="711" spans="1:29" x14ac:dyDescent="0.25">
      <c r="A711" s="67">
        <v>44336</v>
      </c>
      <c r="B711" s="280">
        <f>IFERROR(VLOOKUP($A711,'[2]Campaigns cost'!$A$2:$H$896,8,FALSE),0)</f>
        <v>39167</v>
      </c>
      <c r="C711" s="280">
        <v>5893</v>
      </c>
      <c r="AA711" s="67">
        <v>44336</v>
      </c>
      <c r="AB711" s="280">
        <f>IFERROR(VLOOKUP($A711,'[2]Campaigns cost'!$A$2:$H$896,8,FALSE),0)</f>
        <v>39167</v>
      </c>
      <c r="AC711" s="292"/>
    </row>
    <row r="712" spans="1:29" x14ac:dyDescent="0.25">
      <c r="A712" s="67">
        <v>44337</v>
      </c>
      <c r="B712" s="280">
        <f>IFERROR(VLOOKUP($A712,'[2]Campaigns cost'!$A$2:$H$896,8,FALSE),0)</f>
        <v>53405</v>
      </c>
      <c r="C712" s="280">
        <v>9890</v>
      </c>
      <c r="AA712" s="67">
        <v>44337</v>
      </c>
      <c r="AB712" s="280">
        <f>IFERROR(VLOOKUP($A712,'[2]Campaigns cost'!$A$2:$H$896,8,FALSE),0)</f>
        <v>53405</v>
      </c>
      <c r="AC712" s="292"/>
    </row>
    <row r="713" spans="1:29" x14ac:dyDescent="0.25">
      <c r="A713" s="67">
        <v>44338</v>
      </c>
      <c r="B713" s="280">
        <f>IFERROR(VLOOKUP($A713,'[2]Campaigns cost'!$A$2:$H$896,8,FALSE),0)</f>
        <v>71068</v>
      </c>
      <c r="C713" s="280">
        <v>13051</v>
      </c>
      <c r="AA713" s="67">
        <v>44338</v>
      </c>
      <c r="AB713" s="280">
        <f>IFERROR(VLOOKUP($A713,'[2]Campaigns cost'!$A$2:$H$896,8,FALSE),0)</f>
        <v>71068</v>
      </c>
      <c r="AC713" s="292"/>
    </row>
    <row r="714" spans="1:29" x14ac:dyDescent="0.25">
      <c r="A714" s="67">
        <v>44339</v>
      </c>
      <c r="B714" s="280">
        <f>IFERROR(VLOOKUP($A714,'[2]Campaigns cost'!$A$2:$H$896,8,FALSE),0)</f>
        <v>63549</v>
      </c>
      <c r="C714" s="280">
        <v>9745</v>
      </c>
      <c r="AA714" s="67">
        <v>44339</v>
      </c>
      <c r="AB714" s="280">
        <f>IFERROR(VLOOKUP($A714,'[2]Campaigns cost'!$A$2:$H$896,8,FALSE),0)</f>
        <v>63549</v>
      </c>
      <c r="AC714" s="292"/>
    </row>
    <row r="715" spans="1:29" x14ac:dyDescent="0.25">
      <c r="A715" s="67">
        <v>44340</v>
      </c>
      <c r="B715" s="280">
        <f>IFERROR(VLOOKUP($A715,'[2]Campaigns cost'!$A$2:$H$896,8,FALSE),0)</f>
        <v>37315</v>
      </c>
      <c r="C715" s="280">
        <v>5709</v>
      </c>
      <c r="AA715" s="67">
        <v>44340</v>
      </c>
      <c r="AB715" s="280">
        <f>IFERROR(VLOOKUP($A715,'[2]Campaigns cost'!$A$2:$H$896,8,FALSE),0)</f>
        <v>37315</v>
      </c>
      <c r="AC715" s="292"/>
    </row>
    <row r="716" spans="1:29" x14ac:dyDescent="0.25">
      <c r="A716" s="67">
        <v>44341</v>
      </c>
      <c r="B716" s="280">
        <f>IFERROR(VLOOKUP($A716,'[2]Campaigns cost'!$A$2:$H$896,8,FALSE),0)</f>
        <v>39050</v>
      </c>
      <c r="C716" s="280">
        <v>5556</v>
      </c>
      <c r="AA716" s="67">
        <v>44341</v>
      </c>
      <c r="AB716" s="280">
        <f>IFERROR(VLOOKUP($A716,'[2]Campaigns cost'!$A$2:$H$896,8,FALSE),0)</f>
        <v>39050</v>
      </c>
      <c r="AC716" s="292"/>
    </row>
    <row r="717" spans="1:29" x14ac:dyDescent="0.25">
      <c r="A717" s="67">
        <v>44342</v>
      </c>
      <c r="B717" s="280">
        <f>IFERROR(VLOOKUP($A717,'[2]Campaigns cost'!$A$2:$H$896,8,FALSE),0)</f>
        <v>40995</v>
      </c>
      <c r="C717" s="280">
        <v>5627</v>
      </c>
      <c r="AA717" s="67">
        <v>44342</v>
      </c>
      <c r="AB717" s="280">
        <f>IFERROR(VLOOKUP($A717,'[2]Campaigns cost'!$A$2:$H$896,8,FALSE),0)</f>
        <v>40995</v>
      </c>
      <c r="AC717" s="292"/>
    </row>
    <row r="718" spans="1:29" x14ac:dyDescent="0.25">
      <c r="A718" s="67">
        <v>44343</v>
      </c>
      <c r="B718" s="280">
        <f>IFERROR(VLOOKUP($A718,'[2]Campaigns cost'!$A$2:$H$896,8,FALSE),0)</f>
        <v>45664</v>
      </c>
      <c r="C718" s="280">
        <v>6490</v>
      </c>
      <c r="AA718" s="67">
        <v>44343</v>
      </c>
      <c r="AB718" s="280">
        <f>IFERROR(VLOOKUP($A718,'[2]Campaigns cost'!$A$2:$H$896,8,FALSE),0)</f>
        <v>45664</v>
      </c>
      <c r="AC718" s="292"/>
    </row>
    <row r="719" spans="1:29" x14ac:dyDescent="0.25">
      <c r="A719" s="67">
        <v>44344</v>
      </c>
      <c r="B719" s="280">
        <f>IFERROR(VLOOKUP($A719,'[2]Campaigns cost'!$A$2:$H$896,8,FALSE),0)</f>
        <v>65043</v>
      </c>
      <c r="C719" s="280">
        <v>10540</v>
      </c>
      <c r="AA719" s="67">
        <v>44344</v>
      </c>
      <c r="AB719" s="280">
        <f>IFERROR(VLOOKUP($A719,'[2]Campaigns cost'!$A$2:$H$896,8,FALSE),0)</f>
        <v>65043</v>
      </c>
      <c r="AC719" s="292"/>
    </row>
    <row r="720" spans="1:29" x14ac:dyDescent="0.25">
      <c r="A720" s="67">
        <v>44345</v>
      </c>
      <c r="B720" s="280">
        <f>IFERROR(VLOOKUP($A720,'[2]Campaigns cost'!$A$2:$H$896,8,FALSE),0)</f>
        <v>92705</v>
      </c>
      <c r="C720" s="280">
        <v>16619</v>
      </c>
      <c r="AA720" s="67">
        <v>44345</v>
      </c>
      <c r="AB720" s="280">
        <f>IFERROR(VLOOKUP($A720,'[2]Campaigns cost'!$A$2:$H$896,8,FALSE),0)</f>
        <v>92705</v>
      </c>
      <c r="AC720" s="292"/>
    </row>
    <row r="721" spans="1:29" x14ac:dyDescent="0.25">
      <c r="A721" s="67">
        <v>44346</v>
      </c>
      <c r="B721" s="280">
        <f>IFERROR(VLOOKUP($A721,'[2]Campaigns cost'!$A$2:$H$896,8,FALSE),0)</f>
        <v>91896</v>
      </c>
      <c r="C721" s="280">
        <v>12962</v>
      </c>
      <c r="AA721" s="67">
        <v>44346</v>
      </c>
      <c r="AB721" s="280">
        <f>IFERROR(VLOOKUP($A721,'[2]Campaigns cost'!$A$2:$H$896,8,FALSE),0)</f>
        <v>91896</v>
      </c>
      <c r="AC721" s="292"/>
    </row>
    <row r="722" spans="1:29" x14ac:dyDescent="0.25">
      <c r="A722" s="67">
        <v>44347</v>
      </c>
      <c r="B722" s="280">
        <f>IFERROR(VLOOKUP($A722,'[2]Campaigns cost'!$A$2:$H$896,8,FALSE),0)</f>
        <v>66450</v>
      </c>
      <c r="C722" s="280">
        <v>8849</v>
      </c>
      <c r="AA722" s="67">
        <v>44347</v>
      </c>
      <c r="AB722" s="280">
        <f>IFERROR(VLOOKUP($A722,'[2]Campaigns cost'!$A$2:$H$896,8,FALSE),0)</f>
        <v>66450</v>
      </c>
      <c r="AC722" s="292"/>
    </row>
    <row r="723" spans="1:29" x14ac:dyDescent="0.25">
      <c r="A723" s="67">
        <v>44348</v>
      </c>
      <c r="B723" s="280">
        <f>IFERROR(VLOOKUP($A723,'[2]Campaigns cost'!$A$2:$H$896,8,FALSE),0)</f>
        <v>46543</v>
      </c>
      <c r="C723" s="280">
        <v>7108</v>
      </c>
      <c r="AA723" s="67">
        <v>44348</v>
      </c>
      <c r="AB723" s="280">
        <f>IFERROR(VLOOKUP($A723,'[2]Campaigns cost'!$A$2:$H$896,8,FALSE),0)</f>
        <v>46543</v>
      </c>
      <c r="AC723" s="292"/>
    </row>
    <row r="724" spans="1:29" x14ac:dyDescent="0.25">
      <c r="A724" s="67">
        <v>44349</v>
      </c>
      <c r="B724" s="280">
        <f>IFERROR(VLOOKUP($A724,'[2]Campaigns cost'!$A$2:$H$896,8,FALSE),0)</f>
        <v>46288</v>
      </c>
      <c r="C724" s="280">
        <v>6655</v>
      </c>
      <c r="AA724" s="67">
        <v>44349</v>
      </c>
      <c r="AB724" s="280">
        <f>IFERROR(VLOOKUP($A724,'[2]Campaigns cost'!$A$2:$H$896,8,FALSE),0)</f>
        <v>46288</v>
      </c>
      <c r="AC724" s="292"/>
    </row>
    <row r="725" spans="1:29" x14ac:dyDescent="0.25">
      <c r="A725" s="67">
        <v>44350</v>
      </c>
      <c r="B725" s="280">
        <f>IFERROR(VLOOKUP($A725,'[2]Campaigns cost'!$A$2:$H$896,8,FALSE),0)</f>
        <v>49454</v>
      </c>
      <c r="C725" s="280">
        <v>6490</v>
      </c>
      <c r="AA725" s="67">
        <v>44350</v>
      </c>
      <c r="AB725" s="280">
        <f>IFERROR(VLOOKUP($A725,'[2]Campaigns cost'!$A$2:$H$896,8,FALSE),0)</f>
        <v>49454</v>
      </c>
      <c r="AC725" s="292"/>
    </row>
    <row r="726" spans="1:29" x14ac:dyDescent="0.25">
      <c r="A726" s="67">
        <v>44351</v>
      </c>
      <c r="B726" s="280">
        <f>IFERROR(VLOOKUP($A726,'[2]Campaigns cost'!$A$2:$H$896,8,FALSE),0)</f>
        <v>61928</v>
      </c>
      <c r="C726" s="280">
        <v>9072</v>
      </c>
      <c r="AA726" s="67">
        <v>44351</v>
      </c>
      <c r="AB726" s="280">
        <f>IFERROR(VLOOKUP($A726,'[2]Campaigns cost'!$A$2:$H$896,8,FALSE),0)</f>
        <v>61928</v>
      </c>
      <c r="AC726" s="292"/>
    </row>
    <row r="727" spans="1:29" x14ac:dyDescent="0.25">
      <c r="A727" s="67">
        <v>44352</v>
      </c>
      <c r="B727" s="280">
        <f>IFERROR(VLOOKUP($A727,'[2]Campaigns cost'!$A$2:$H$896,8,FALSE),0)</f>
        <v>83480</v>
      </c>
      <c r="C727" s="280">
        <v>11765</v>
      </c>
      <c r="AA727" s="67">
        <v>44352</v>
      </c>
      <c r="AB727" s="280">
        <f>IFERROR(VLOOKUP($A727,'[2]Campaigns cost'!$A$2:$H$896,8,FALSE),0)</f>
        <v>83480</v>
      </c>
      <c r="AC727" s="292"/>
    </row>
    <row r="728" spans="1:29" x14ac:dyDescent="0.25">
      <c r="A728" s="67">
        <v>44353</v>
      </c>
      <c r="B728" s="280">
        <f>IFERROR(VLOOKUP($A728,'[2]Campaigns cost'!$A$2:$H$896,8,FALSE),0)</f>
        <v>67337</v>
      </c>
      <c r="C728" s="280">
        <v>8127</v>
      </c>
      <c r="AA728" s="67">
        <v>44353</v>
      </c>
      <c r="AB728" s="280">
        <f>IFERROR(VLOOKUP($A728,'[2]Campaigns cost'!$A$2:$H$896,8,FALSE),0)</f>
        <v>67337</v>
      </c>
      <c r="AC728" s="292"/>
    </row>
    <row r="729" spans="1:29" x14ac:dyDescent="0.25">
      <c r="A729" s="67">
        <v>44354</v>
      </c>
      <c r="B729" s="280">
        <f>IFERROR(VLOOKUP($A729,'[2]Campaigns cost'!$A$2:$H$896,8,FALSE),0)</f>
        <v>40168</v>
      </c>
      <c r="C729" s="280">
        <v>5566</v>
      </c>
      <c r="AA729" s="67">
        <v>44354</v>
      </c>
      <c r="AB729" s="280">
        <f>IFERROR(VLOOKUP($A729,'[2]Campaigns cost'!$A$2:$H$896,8,FALSE),0)</f>
        <v>40168</v>
      </c>
      <c r="AC729" s="292"/>
    </row>
    <row r="730" spans="1:29" x14ac:dyDescent="0.25">
      <c r="A730" s="67">
        <v>44355</v>
      </c>
      <c r="B730" s="280">
        <f>IFERROR(VLOOKUP($A730,'[2]Campaigns cost'!$A$2:$H$896,8,FALSE),0)</f>
        <v>39813</v>
      </c>
      <c r="C730" s="280">
        <v>5678</v>
      </c>
      <c r="AA730" s="67">
        <v>44355</v>
      </c>
      <c r="AB730" s="280">
        <f>IFERROR(VLOOKUP($A730,'[2]Campaigns cost'!$A$2:$H$896,8,FALSE),0)</f>
        <v>39813</v>
      </c>
      <c r="AC730" s="292"/>
    </row>
    <row r="731" spans="1:29" x14ac:dyDescent="0.25">
      <c r="A731" s="68">
        <v>44356</v>
      </c>
      <c r="B731" s="280">
        <f>IFERROR(VLOOKUP($A731,'[2]Campaigns cost'!$A$2:$H$896,8,FALSE),0)</f>
        <v>44034</v>
      </c>
      <c r="C731" s="280">
        <v>5672</v>
      </c>
      <c r="AA731" s="68">
        <v>44356</v>
      </c>
      <c r="AB731" s="280">
        <f>IFERROR(VLOOKUP($A731,'[2]Campaigns cost'!$A$2:$H$896,8,FALSE),0)</f>
        <v>44034</v>
      </c>
      <c r="AC731" s="292"/>
    </row>
    <row r="732" spans="1:29" x14ac:dyDescent="0.25">
      <c r="A732" s="67">
        <v>44357</v>
      </c>
      <c r="B732" s="280">
        <f>IFERROR(VLOOKUP($A732,'[2]Campaigns cost'!$A$2:$H$896,8,FALSE),0)</f>
        <v>44223</v>
      </c>
      <c r="C732" s="280">
        <v>5998</v>
      </c>
      <c r="AA732" s="67">
        <v>44357</v>
      </c>
      <c r="AB732" s="280">
        <f>IFERROR(VLOOKUP($A732,'[2]Campaigns cost'!$A$2:$H$896,8,FALSE),0)</f>
        <v>44223</v>
      </c>
      <c r="AC732" s="292"/>
    </row>
    <row r="733" spans="1:29" x14ac:dyDescent="0.25">
      <c r="A733" s="67">
        <v>44358</v>
      </c>
      <c r="B733" s="280">
        <f>IFERROR(VLOOKUP($A733,'[2]Campaigns cost'!$A$2:$H$896,8,FALSE),0)</f>
        <v>58660</v>
      </c>
      <c r="C733" s="280">
        <v>8796</v>
      </c>
      <c r="AA733" s="67">
        <v>44358</v>
      </c>
      <c r="AB733" s="280">
        <f>IFERROR(VLOOKUP($A733,'[2]Campaigns cost'!$A$2:$H$896,8,FALSE),0)</f>
        <v>58660</v>
      </c>
      <c r="AC733" s="292"/>
    </row>
    <row r="734" spans="1:29" x14ac:dyDescent="0.25">
      <c r="A734" s="67">
        <v>44359</v>
      </c>
      <c r="B734" s="280">
        <f>IFERROR(VLOOKUP($A734,'[2]Campaigns cost'!$A$2:$H$896,8,FALSE),0)</f>
        <v>78411</v>
      </c>
      <c r="C734" s="280">
        <v>11744</v>
      </c>
      <c r="AA734" s="67">
        <v>44359</v>
      </c>
      <c r="AB734" s="280">
        <f>IFERROR(VLOOKUP($A734,'[2]Campaigns cost'!$A$2:$H$896,8,FALSE),0)</f>
        <v>78411</v>
      </c>
      <c r="AC734" s="292"/>
    </row>
    <row r="735" spans="1:29" x14ac:dyDescent="0.25">
      <c r="A735" s="67">
        <v>44360</v>
      </c>
      <c r="B735" s="280">
        <f>IFERROR(VLOOKUP($A735,'[2]Campaigns cost'!$A$2:$H$896,8,FALSE),0)</f>
        <v>69100</v>
      </c>
      <c r="C735" s="280">
        <v>10280</v>
      </c>
      <c r="AA735" s="67">
        <v>44360</v>
      </c>
      <c r="AB735" s="280">
        <f>IFERROR(VLOOKUP($A735,'[2]Campaigns cost'!$A$2:$H$896,8,FALSE),0)</f>
        <v>69100</v>
      </c>
      <c r="AC735" s="292"/>
    </row>
    <row r="736" spans="1:29" x14ac:dyDescent="0.25">
      <c r="A736" s="67">
        <v>44361</v>
      </c>
      <c r="B736" s="280">
        <f>IFERROR(VLOOKUP($A736,'[2]Campaigns cost'!$A$2:$H$896,8,FALSE),0)</f>
        <v>40212</v>
      </c>
      <c r="C736" s="280">
        <v>6314</v>
      </c>
      <c r="AA736" s="67">
        <v>44361</v>
      </c>
      <c r="AB736" s="280">
        <f>IFERROR(VLOOKUP($A736,'[2]Campaigns cost'!$A$2:$H$896,8,FALSE),0)</f>
        <v>40212</v>
      </c>
      <c r="AC736" s="292"/>
    </row>
    <row r="737" spans="1:29" x14ac:dyDescent="0.25">
      <c r="A737" s="67">
        <v>44362</v>
      </c>
      <c r="B737" s="280">
        <f>IFERROR(VLOOKUP($A737,'[2]Campaigns cost'!$A$2:$H$896,8,FALSE),0)</f>
        <v>41170</v>
      </c>
      <c r="C737" s="280">
        <v>6008</v>
      </c>
      <c r="AA737" s="67">
        <v>44362</v>
      </c>
      <c r="AB737" s="280">
        <f>IFERROR(VLOOKUP($A737,'[2]Campaigns cost'!$A$2:$H$896,8,FALSE),0)</f>
        <v>41170</v>
      </c>
      <c r="AC737" s="292"/>
    </row>
    <row r="738" spans="1:29" x14ac:dyDescent="0.25">
      <c r="A738" s="67">
        <v>44363</v>
      </c>
      <c r="B738" s="280">
        <f>IFERROR(VLOOKUP($A738,'[2]Campaigns cost'!$A$2:$H$896,8,FALSE),0)</f>
        <v>47783</v>
      </c>
      <c r="C738" s="280">
        <v>7400</v>
      </c>
      <c r="AA738" s="67">
        <v>44363</v>
      </c>
      <c r="AB738" s="280">
        <f>IFERROR(VLOOKUP($A738,'[2]Campaigns cost'!$A$2:$H$896,8,FALSE),0)</f>
        <v>47783</v>
      </c>
      <c r="AC738" s="292"/>
    </row>
    <row r="739" spans="1:29" x14ac:dyDescent="0.25">
      <c r="A739" s="67">
        <v>44364</v>
      </c>
      <c r="B739" s="280">
        <f>IFERROR(VLOOKUP($A739,'[2]Campaigns cost'!$A$2:$H$896,8,FALSE),0)</f>
        <v>48526</v>
      </c>
      <c r="C739" s="280">
        <v>7172</v>
      </c>
      <c r="AA739" s="67">
        <v>44364</v>
      </c>
      <c r="AB739" s="280">
        <f>IFERROR(VLOOKUP($A739,'[2]Campaigns cost'!$A$2:$H$896,8,FALSE),0)</f>
        <v>48526</v>
      </c>
      <c r="AC739" s="292"/>
    </row>
    <row r="740" spans="1:29" x14ac:dyDescent="0.25">
      <c r="A740" s="67">
        <v>44365</v>
      </c>
      <c r="B740" s="280">
        <f>IFERROR(VLOOKUP($A740,'[2]Campaigns cost'!$A$2:$H$896,8,FALSE),0)</f>
        <v>69152</v>
      </c>
      <c r="C740" s="280">
        <v>13286</v>
      </c>
      <c r="AA740" s="67">
        <v>44365</v>
      </c>
      <c r="AB740" s="280">
        <f>IFERROR(VLOOKUP($A740,'[2]Campaigns cost'!$A$2:$H$896,8,FALSE),0)</f>
        <v>69152</v>
      </c>
      <c r="AC740" s="292"/>
    </row>
    <row r="741" spans="1:29" x14ac:dyDescent="0.25">
      <c r="A741" s="67">
        <v>44366</v>
      </c>
      <c r="B741" s="280">
        <f>IFERROR(VLOOKUP($A741,'[2]Campaigns cost'!$A$2:$H$896,8,FALSE),0)</f>
        <v>78906</v>
      </c>
      <c r="C741" s="280">
        <v>11623</v>
      </c>
      <c r="AA741" s="67">
        <v>44366</v>
      </c>
      <c r="AB741" s="280">
        <f>IFERROR(VLOOKUP($A741,'[2]Campaigns cost'!$A$2:$H$896,8,FALSE),0)</f>
        <v>78906</v>
      </c>
      <c r="AC741" s="292"/>
    </row>
    <row r="742" spans="1:29" x14ac:dyDescent="0.25">
      <c r="A742" s="67">
        <v>44367</v>
      </c>
      <c r="B742" s="280">
        <f>IFERROR(VLOOKUP($A742,'[2]Campaigns cost'!$A$2:$H$896,8,FALSE),0)</f>
        <v>62008</v>
      </c>
      <c r="C742" s="280">
        <v>8028</v>
      </c>
      <c r="AA742" s="67">
        <v>44367</v>
      </c>
      <c r="AB742" s="280">
        <f>IFERROR(VLOOKUP($A742,'[2]Campaigns cost'!$A$2:$H$896,8,FALSE),0)</f>
        <v>62008</v>
      </c>
      <c r="AC742" s="292"/>
    </row>
    <row r="743" spans="1:29" x14ac:dyDescent="0.25">
      <c r="A743" s="67">
        <v>44368</v>
      </c>
      <c r="B743" s="280">
        <f>IFERROR(VLOOKUP($A743,'[2]Campaigns cost'!$A$2:$H$896,8,FALSE),0)</f>
        <v>44121</v>
      </c>
      <c r="C743" s="280">
        <v>6836</v>
      </c>
      <c r="AA743" s="67">
        <v>44368</v>
      </c>
      <c r="AB743" s="280">
        <f>IFERROR(VLOOKUP($A743,'[2]Campaigns cost'!$A$2:$H$896,8,FALSE),0)</f>
        <v>44121</v>
      </c>
      <c r="AC743" s="292"/>
    </row>
    <row r="744" spans="1:29" x14ac:dyDescent="0.25">
      <c r="A744" s="67">
        <v>44369</v>
      </c>
      <c r="B744" s="280">
        <f>IFERROR(VLOOKUP($A744,'[2]Campaigns cost'!$A$2:$H$896,8,FALSE),0)</f>
        <v>48240</v>
      </c>
      <c r="C744" s="280">
        <v>6792</v>
      </c>
      <c r="AA744" s="67">
        <v>44369</v>
      </c>
      <c r="AB744" s="280">
        <f>IFERROR(VLOOKUP($A744,'[2]Campaigns cost'!$A$2:$H$896,8,FALSE),0)</f>
        <v>48240</v>
      </c>
      <c r="AC744" s="292"/>
    </row>
    <row r="745" spans="1:29" x14ac:dyDescent="0.25">
      <c r="A745" s="67">
        <v>44370</v>
      </c>
      <c r="B745" s="280">
        <f>IFERROR(VLOOKUP($A745,'[2]Campaigns cost'!$A$2:$H$896,8,FALSE),0)</f>
        <v>48862</v>
      </c>
      <c r="C745" s="280">
        <v>6274</v>
      </c>
      <c r="AA745" s="67">
        <v>44370</v>
      </c>
      <c r="AB745" s="280">
        <f>IFERROR(VLOOKUP($A745,'[2]Campaigns cost'!$A$2:$H$896,8,FALSE),0)</f>
        <v>48862</v>
      </c>
      <c r="AC745" s="292"/>
    </row>
    <row r="746" spans="1:29" x14ac:dyDescent="0.25">
      <c r="A746" s="67">
        <v>44371</v>
      </c>
      <c r="B746" s="280">
        <f>IFERROR(VLOOKUP($A746,'[2]Campaigns cost'!$A$2:$H$896,8,FALSE),0)</f>
        <v>51019</v>
      </c>
      <c r="C746" s="280">
        <v>6846</v>
      </c>
      <c r="AA746" s="67">
        <v>44371</v>
      </c>
      <c r="AB746" s="280">
        <f>IFERROR(VLOOKUP($A746,'[2]Campaigns cost'!$A$2:$H$896,8,FALSE),0)</f>
        <v>51019</v>
      </c>
      <c r="AC746" s="292"/>
    </row>
    <row r="747" spans="1:29" x14ac:dyDescent="0.25">
      <c r="A747" s="67">
        <v>44372</v>
      </c>
      <c r="B747" s="280">
        <f>IFERROR(VLOOKUP($A747,'[2]Campaigns cost'!$A$2:$H$896,8,FALSE),0)</f>
        <v>66916</v>
      </c>
      <c r="C747" s="280">
        <v>9797</v>
      </c>
      <c r="AA747" s="67">
        <v>44372</v>
      </c>
      <c r="AB747" s="280">
        <f>IFERROR(VLOOKUP($A747,'[2]Campaigns cost'!$A$2:$H$896,8,FALSE),0)</f>
        <v>66916</v>
      </c>
      <c r="AC747" s="292"/>
    </row>
    <row r="748" spans="1:29" x14ac:dyDescent="0.25">
      <c r="A748" s="67">
        <v>44373</v>
      </c>
      <c r="B748" s="280">
        <f>IFERROR(VLOOKUP($A748,'[2]Campaigns cost'!$A$2:$H$896,8,FALSE),0)</f>
        <v>90322</v>
      </c>
      <c r="C748" s="280">
        <v>14258</v>
      </c>
      <c r="AA748" s="67">
        <v>44373</v>
      </c>
      <c r="AB748" s="280">
        <f>IFERROR(VLOOKUP($A748,'[2]Campaigns cost'!$A$2:$H$896,8,FALSE),0)</f>
        <v>90322</v>
      </c>
      <c r="AC748" s="292"/>
    </row>
    <row r="749" spans="1:29" x14ac:dyDescent="0.25">
      <c r="A749" s="67">
        <v>44374</v>
      </c>
      <c r="B749" s="280">
        <f>IFERROR(VLOOKUP($A749,'[2]Campaigns cost'!$A$2:$H$896,8,FALSE),0)</f>
        <v>77189</v>
      </c>
      <c r="C749" s="280">
        <v>10423</v>
      </c>
      <c r="AA749" s="67">
        <v>44374</v>
      </c>
      <c r="AB749" s="280">
        <f>IFERROR(VLOOKUP($A749,'[2]Campaigns cost'!$A$2:$H$896,8,FALSE),0)</f>
        <v>77189</v>
      </c>
      <c r="AC749" s="292"/>
    </row>
    <row r="750" spans="1:29" x14ac:dyDescent="0.25">
      <c r="A750" s="67">
        <v>44375</v>
      </c>
      <c r="B750" s="280">
        <f>IFERROR(VLOOKUP($A750,'[2]Campaigns cost'!$A$2:$H$896,8,FALSE),0)</f>
        <v>47166</v>
      </c>
      <c r="C750" s="280">
        <v>7132</v>
      </c>
      <c r="AA750" s="67">
        <v>44375</v>
      </c>
      <c r="AB750" s="280">
        <f>IFERROR(VLOOKUP($A750,'[2]Campaigns cost'!$A$2:$H$896,8,FALSE),0)</f>
        <v>47166</v>
      </c>
      <c r="AC750" s="292"/>
    </row>
    <row r="751" spans="1:29" x14ac:dyDescent="0.25">
      <c r="A751" s="67">
        <v>44376</v>
      </c>
      <c r="B751" s="280">
        <f>IFERROR(VLOOKUP($A751,'[2]Campaigns cost'!$A$2:$H$896,8,FALSE),0)</f>
        <v>53949</v>
      </c>
      <c r="C751" s="280">
        <v>8270</v>
      </c>
      <c r="AA751" s="67">
        <v>44376</v>
      </c>
      <c r="AB751" s="280">
        <f>IFERROR(VLOOKUP($A751,'[2]Campaigns cost'!$A$2:$H$896,8,FALSE),0)</f>
        <v>53949</v>
      </c>
      <c r="AC751" s="292"/>
    </row>
    <row r="752" spans="1:29" x14ac:dyDescent="0.25">
      <c r="A752" s="67">
        <v>44377</v>
      </c>
      <c r="B752" s="280">
        <f>IFERROR(VLOOKUP($A752,'[2]Campaigns cost'!$A$2:$H$896,8,FALSE),0)</f>
        <v>51415</v>
      </c>
      <c r="C752" s="280">
        <v>7167</v>
      </c>
      <c r="AA752" s="67">
        <v>44377</v>
      </c>
      <c r="AB752" s="280">
        <f>IFERROR(VLOOKUP($A752,'[2]Campaigns cost'!$A$2:$H$896,8,FALSE),0)</f>
        <v>51415</v>
      </c>
      <c r="AC752" s="292"/>
    </row>
    <row r="753" spans="1:29" x14ac:dyDescent="0.25">
      <c r="A753" s="67">
        <v>44378</v>
      </c>
      <c r="B753" s="280">
        <f>IFERROR(VLOOKUP($A753,'[2]Campaigns cost'!$A$2:$H$896,8,FALSE),0)</f>
        <v>52389</v>
      </c>
      <c r="C753" s="280">
        <v>7107</v>
      </c>
      <c r="AA753" s="67">
        <v>44378</v>
      </c>
      <c r="AB753" s="280">
        <f>IFERROR(VLOOKUP($A753,'[2]Campaigns cost'!$A$2:$H$896,8,FALSE),0)</f>
        <v>52389</v>
      </c>
      <c r="AC753" s="292"/>
    </row>
    <row r="754" spans="1:29" x14ac:dyDescent="0.25">
      <c r="A754" s="67">
        <v>44379</v>
      </c>
      <c r="B754" s="280">
        <f>IFERROR(VLOOKUP($A754,'[2]Campaigns cost'!$A$2:$H$896,8,FALSE),0)</f>
        <v>69129</v>
      </c>
      <c r="C754" s="280">
        <v>9769</v>
      </c>
      <c r="AA754" s="67">
        <v>44379</v>
      </c>
      <c r="AB754" s="280">
        <f>IFERROR(VLOOKUP($A754,'[2]Campaigns cost'!$A$2:$H$896,8,FALSE),0)</f>
        <v>69129</v>
      </c>
      <c r="AC754" s="292"/>
    </row>
    <row r="755" spans="1:29" x14ac:dyDescent="0.25">
      <c r="A755" s="67">
        <v>44380</v>
      </c>
      <c r="B755" s="280">
        <f>IFERROR(VLOOKUP($A755,'[2]Campaigns cost'!$A$2:$H$896,8,FALSE),0)</f>
        <v>101126</v>
      </c>
      <c r="C755" s="280">
        <v>17176</v>
      </c>
      <c r="AA755" s="67">
        <v>44380</v>
      </c>
      <c r="AB755" s="280">
        <f>IFERROR(VLOOKUP($A755,'[2]Campaigns cost'!$A$2:$H$896,8,FALSE),0)</f>
        <v>101126</v>
      </c>
      <c r="AC755" s="292"/>
    </row>
    <row r="756" spans="1:29" x14ac:dyDescent="0.25">
      <c r="A756" s="67">
        <v>44381</v>
      </c>
      <c r="B756" s="280">
        <f>IFERROR(VLOOKUP($A756,'[2]Campaigns cost'!$A$2:$H$896,8,FALSE),0)</f>
        <v>81471</v>
      </c>
      <c r="C756" s="280">
        <v>11002</v>
      </c>
      <c r="AA756" s="67">
        <v>44381</v>
      </c>
      <c r="AB756" s="280">
        <f>IFERROR(VLOOKUP($A756,'[2]Campaigns cost'!$A$2:$H$896,8,FALSE),0)</f>
        <v>81471</v>
      </c>
      <c r="AC756" s="292"/>
    </row>
    <row r="757" spans="1:29" x14ac:dyDescent="0.25">
      <c r="A757" s="67">
        <v>44382</v>
      </c>
      <c r="B757" s="280">
        <f>IFERROR(VLOOKUP($A757,'[2]Campaigns cost'!$A$2:$H$896,8,FALSE),0)</f>
        <v>47964</v>
      </c>
      <c r="C757" s="280">
        <v>7301</v>
      </c>
      <c r="AA757" s="67">
        <v>44382</v>
      </c>
      <c r="AB757" s="280">
        <f>IFERROR(VLOOKUP($A757,'[2]Campaigns cost'!$A$2:$H$896,8,FALSE),0)</f>
        <v>47964</v>
      </c>
      <c r="AC757" s="292"/>
    </row>
    <row r="758" spans="1:29" x14ac:dyDescent="0.25">
      <c r="A758" s="67">
        <v>44383</v>
      </c>
      <c r="B758" s="280">
        <f>IFERROR(VLOOKUP($A758,'[2]Campaigns cost'!$A$2:$H$896,8,FALSE),0)</f>
        <v>49844</v>
      </c>
      <c r="C758" s="280">
        <v>7967</v>
      </c>
      <c r="AA758" s="67">
        <v>44383</v>
      </c>
      <c r="AB758" s="280">
        <f>IFERROR(VLOOKUP($A758,'[2]Campaigns cost'!$A$2:$H$896,8,FALSE),0)</f>
        <v>49844</v>
      </c>
      <c r="AC758" s="292"/>
    </row>
    <row r="759" spans="1:29" x14ac:dyDescent="0.25">
      <c r="A759" s="67">
        <v>44384</v>
      </c>
      <c r="B759" s="280">
        <f>IFERROR(VLOOKUP($A759,'[2]Campaigns cost'!$A$2:$H$896,8,FALSE),0)</f>
        <v>57009</v>
      </c>
      <c r="C759" s="280">
        <v>9135</v>
      </c>
      <c r="AA759" s="67">
        <v>44384</v>
      </c>
      <c r="AB759" s="280">
        <f>IFERROR(VLOOKUP($A759,'[2]Campaigns cost'!$A$2:$H$896,8,FALSE),0)</f>
        <v>57009</v>
      </c>
      <c r="AC759" s="292"/>
    </row>
    <row r="760" spans="1:29" x14ac:dyDescent="0.25">
      <c r="A760" s="67">
        <v>44385</v>
      </c>
      <c r="B760" s="280">
        <f>IFERROR(VLOOKUP($A760,'[2]Campaigns cost'!$A$2:$H$896,8,FALSE),0)</f>
        <v>57116</v>
      </c>
      <c r="C760" s="280">
        <v>7753</v>
      </c>
      <c r="AA760" s="67">
        <v>44385</v>
      </c>
      <c r="AB760" s="280">
        <f>IFERROR(VLOOKUP($A760,'[2]Campaigns cost'!$A$2:$H$896,8,FALSE),0)</f>
        <v>57116</v>
      </c>
      <c r="AC760" s="292"/>
    </row>
    <row r="761" spans="1:29" x14ac:dyDescent="0.25">
      <c r="A761" s="67">
        <v>44386</v>
      </c>
      <c r="B761" s="280">
        <f>IFERROR(VLOOKUP($A761,'[2]Campaigns cost'!$A$2:$H$896,8,FALSE),0)</f>
        <v>66162</v>
      </c>
      <c r="C761" s="280">
        <v>9629</v>
      </c>
      <c r="AA761" s="67">
        <v>44386</v>
      </c>
      <c r="AB761" s="280">
        <f>IFERROR(VLOOKUP($A761,'[2]Campaigns cost'!$A$2:$H$896,8,FALSE),0)</f>
        <v>66162</v>
      </c>
      <c r="AC761" s="292"/>
    </row>
    <row r="762" spans="1:29" x14ac:dyDescent="0.25">
      <c r="A762" s="67">
        <v>44387</v>
      </c>
      <c r="B762" s="280">
        <f>IFERROR(VLOOKUP($A762,'[2]Campaigns cost'!$A$2:$H$896,8,FALSE),0)</f>
        <v>90055</v>
      </c>
      <c r="C762" s="280">
        <v>12414</v>
      </c>
      <c r="AA762" s="67">
        <v>44387</v>
      </c>
      <c r="AB762" s="280">
        <f>IFERROR(VLOOKUP($A762,'[2]Campaigns cost'!$A$2:$H$896,8,FALSE),0)</f>
        <v>90055</v>
      </c>
      <c r="AC762" s="292"/>
    </row>
    <row r="763" spans="1:29" x14ac:dyDescent="0.25">
      <c r="A763" s="67">
        <v>44388</v>
      </c>
      <c r="B763" s="280">
        <f>IFERROR(VLOOKUP($A763,'[2]Campaigns cost'!$A$2:$H$896,8,FALSE),0)</f>
        <v>97568</v>
      </c>
      <c r="C763" s="280">
        <v>21116</v>
      </c>
      <c r="AA763" s="67">
        <v>44388</v>
      </c>
      <c r="AB763" s="280">
        <f>IFERROR(VLOOKUP($A763,'[2]Campaigns cost'!$A$2:$H$896,8,FALSE),0)</f>
        <v>97568</v>
      </c>
      <c r="AC763" s="292"/>
    </row>
    <row r="764" spans="1:29" x14ac:dyDescent="0.25">
      <c r="A764" s="67">
        <v>44389</v>
      </c>
      <c r="B764" s="280">
        <f>IFERROR(VLOOKUP($A764,'[2]Campaigns cost'!$A$2:$H$896,8,FALSE),0)</f>
        <v>73579</v>
      </c>
      <c r="C764" s="280">
        <v>10703</v>
      </c>
      <c r="AA764" s="67">
        <v>44389</v>
      </c>
      <c r="AB764" s="280">
        <f>IFERROR(VLOOKUP($A764,'[2]Campaigns cost'!$A$2:$H$896,8,FALSE),0)</f>
        <v>73579</v>
      </c>
      <c r="AC764" s="292"/>
    </row>
    <row r="765" spans="1:29" x14ac:dyDescent="0.25">
      <c r="A765" s="67">
        <v>44390</v>
      </c>
      <c r="B765" s="280">
        <f>IFERROR(VLOOKUP($A765,'[2]Campaigns cost'!$A$2:$H$896,8,FALSE),0)</f>
        <v>44398</v>
      </c>
      <c r="C765" s="280">
        <v>6965</v>
      </c>
      <c r="AA765" s="67">
        <v>44390</v>
      </c>
      <c r="AB765" s="280">
        <f>IFERROR(VLOOKUP($A765,'[2]Campaigns cost'!$A$2:$H$896,8,FALSE),0)</f>
        <v>44398</v>
      </c>
      <c r="AC765" s="292"/>
    </row>
    <row r="766" spans="1:29" x14ac:dyDescent="0.25">
      <c r="A766" s="67">
        <v>44391</v>
      </c>
      <c r="B766" s="280">
        <f>IFERROR(VLOOKUP($A766,'[2]Campaigns cost'!$A$2:$H$896,8,FALSE),0)</f>
        <v>45642</v>
      </c>
      <c r="C766" s="280">
        <v>6749</v>
      </c>
      <c r="AA766" s="67">
        <v>44391</v>
      </c>
      <c r="AB766" s="280">
        <f>IFERROR(VLOOKUP($A766,'[2]Campaigns cost'!$A$2:$H$896,8,FALSE),0)</f>
        <v>45642</v>
      </c>
      <c r="AC766" s="292"/>
    </row>
    <row r="767" spans="1:29" x14ac:dyDescent="0.25">
      <c r="A767" s="67">
        <v>44392</v>
      </c>
      <c r="B767" s="280">
        <f>IFERROR(VLOOKUP($A767,'[2]Campaigns cost'!$A$2:$H$896,8,FALSE),0)</f>
        <v>48248</v>
      </c>
      <c r="C767" s="280">
        <v>7108</v>
      </c>
      <c r="AA767" s="67">
        <v>44392</v>
      </c>
      <c r="AB767" s="280">
        <f>IFERROR(VLOOKUP($A767,'[2]Campaigns cost'!$A$2:$H$896,8,FALSE),0)</f>
        <v>48248</v>
      </c>
      <c r="AC767" s="292"/>
    </row>
    <row r="768" spans="1:29" x14ac:dyDescent="0.25">
      <c r="A768" s="67">
        <v>44393</v>
      </c>
      <c r="B768" s="280">
        <f>IFERROR(VLOOKUP($A768,'[2]Campaigns cost'!$A$2:$H$896,8,FALSE),0)</f>
        <v>61853</v>
      </c>
      <c r="C768" s="280">
        <v>10060</v>
      </c>
      <c r="AA768" s="67">
        <v>44393</v>
      </c>
      <c r="AB768" s="280">
        <f>IFERROR(VLOOKUP($A768,'[2]Campaigns cost'!$A$2:$H$896,8,FALSE),0)</f>
        <v>61853</v>
      </c>
      <c r="AC768" s="292"/>
    </row>
    <row r="769" spans="1:29" x14ac:dyDescent="0.25">
      <c r="A769" s="67">
        <v>44394</v>
      </c>
      <c r="B769" s="280">
        <f>IFERROR(VLOOKUP($A769,'[2]Campaigns cost'!$A$2:$H$896,8,FALSE),0)</f>
        <v>87615</v>
      </c>
      <c r="C769" s="280">
        <v>14294</v>
      </c>
      <c r="AA769" s="67">
        <v>44394</v>
      </c>
      <c r="AB769" s="280">
        <f>IFERROR(VLOOKUP($A769,'[2]Campaigns cost'!$A$2:$H$896,8,FALSE),0)</f>
        <v>87615</v>
      </c>
      <c r="AC769" s="292"/>
    </row>
    <row r="770" spans="1:29" x14ac:dyDescent="0.25">
      <c r="A770" s="67">
        <v>44395</v>
      </c>
      <c r="B770" s="280">
        <f>IFERROR(VLOOKUP($A770,'[2]Campaigns cost'!$A$2:$H$896,8,FALSE),0)</f>
        <v>72699</v>
      </c>
      <c r="C770" s="280">
        <v>11211</v>
      </c>
      <c r="AA770" s="67">
        <v>44395</v>
      </c>
      <c r="AB770" s="280">
        <f>IFERROR(VLOOKUP($A770,'[2]Campaigns cost'!$A$2:$H$896,8,FALSE),0)</f>
        <v>72699</v>
      </c>
      <c r="AC770" s="292"/>
    </row>
    <row r="771" spans="1:29" x14ac:dyDescent="0.25">
      <c r="A771" s="67">
        <v>44396</v>
      </c>
      <c r="B771" s="280">
        <f>IFERROR(VLOOKUP($A771,'[2]Campaigns cost'!$A$2:$H$896,8,FALSE),0)</f>
        <v>45007</v>
      </c>
      <c r="C771" s="280">
        <v>8405</v>
      </c>
      <c r="AA771" s="67">
        <v>44396</v>
      </c>
      <c r="AB771" s="280">
        <f>IFERROR(VLOOKUP($A771,'[2]Campaigns cost'!$A$2:$H$896,8,FALSE),0)</f>
        <v>45007</v>
      </c>
      <c r="AC771" s="292"/>
    </row>
    <row r="772" spans="1:29" x14ac:dyDescent="0.25">
      <c r="A772" s="67">
        <v>44397</v>
      </c>
      <c r="B772" s="280">
        <f>IFERROR(VLOOKUP($A772,'[2]Campaigns cost'!$A$2:$H$896,8,FALSE),0)</f>
        <v>50532</v>
      </c>
      <c r="C772" s="280">
        <v>10187</v>
      </c>
      <c r="AA772" s="67">
        <v>44397</v>
      </c>
      <c r="AB772" s="280">
        <f>IFERROR(VLOOKUP($A772,'[2]Campaigns cost'!$A$2:$H$896,8,FALSE),0)</f>
        <v>50532</v>
      </c>
      <c r="AC772" s="292"/>
    </row>
    <row r="773" spans="1:29" x14ac:dyDescent="0.25">
      <c r="A773" s="67">
        <v>44398</v>
      </c>
      <c r="B773" s="280">
        <f>IFERROR(VLOOKUP($A773,'[2]Campaigns cost'!$A$2:$H$896,8,FALSE),0)</f>
        <v>54117</v>
      </c>
      <c r="C773" s="280">
        <v>9689</v>
      </c>
      <c r="AA773" s="67">
        <v>44398</v>
      </c>
      <c r="AB773" s="280">
        <f>IFERROR(VLOOKUP($A773,'[2]Campaigns cost'!$A$2:$H$896,8,FALSE),0)</f>
        <v>54117</v>
      </c>
      <c r="AC773" s="292"/>
    </row>
    <row r="774" spans="1:29" x14ac:dyDescent="0.25">
      <c r="A774" s="67">
        <v>44399</v>
      </c>
      <c r="B774" s="280">
        <f>IFERROR(VLOOKUP($A774,'[2]Campaigns cost'!$A$2:$H$896,8,FALSE),0)</f>
        <v>56422</v>
      </c>
      <c r="C774" s="280">
        <v>9210</v>
      </c>
      <c r="AA774" s="67">
        <v>44399</v>
      </c>
      <c r="AB774" s="280">
        <f>IFERROR(VLOOKUP($A774,'[2]Campaigns cost'!$A$2:$H$896,8,FALSE),0)</f>
        <v>56422</v>
      </c>
      <c r="AC774" s="292"/>
    </row>
    <row r="775" spans="1:29" x14ac:dyDescent="0.25">
      <c r="A775" s="67">
        <v>44400</v>
      </c>
      <c r="B775" s="280">
        <f>IFERROR(VLOOKUP($A775,'[2]Campaigns cost'!$A$2:$H$896,8,FALSE),0)</f>
        <v>66638</v>
      </c>
      <c r="C775" s="280">
        <v>11667</v>
      </c>
      <c r="AA775" s="67">
        <v>44400</v>
      </c>
      <c r="AB775" s="280">
        <f>IFERROR(VLOOKUP($A775,'[2]Campaigns cost'!$A$2:$H$896,8,FALSE),0)</f>
        <v>66638</v>
      </c>
      <c r="AC775" s="292"/>
    </row>
    <row r="776" spans="1:29" x14ac:dyDescent="0.25">
      <c r="A776" s="67">
        <v>44401</v>
      </c>
      <c r="B776" s="280">
        <f>IFERROR(VLOOKUP($A776,'[2]Campaigns cost'!$A$2:$H$896,8,FALSE),0)</f>
        <v>89652</v>
      </c>
      <c r="C776" s="280">
        <v>14888</v>
      </c>
      <c r="AA776" s="67">
        <v>44401</v>
      </c>
      <c r="AB776" s="280">
        <f>IFERROR(VLOOKUP($A776,'[2]Campaigns cost'!$A$2:$H$896,8,FALSE),0)</f>
        <v>89652</v>
      </c>
      <c r="AC776" s="292"/>
    </row>
    <row r="777" spans="1:29" x14ac:dyDescent="0.25">
      <c r="A777" s="67">
        <v>44402</v>
      </c>
      <c r="B777" s="280">
        <f>IFERROR(VLOOKUP($A777,'[2]Campaigns cost'!$A$2:$H$896,8,FALSE),0)</f>
        <v>86121</v>
      </c>
      <c r="C777" s="280">
        <v>13771</v>
      </c>
      <c r="AA777" s="67">
        <v>44402</v>
      </c>
      <c r="AB777" s="280">
        <f>IFERROR(VLOOKUP($A777,'[2]Campaigns cost'!$A$2:$H$896,8,FALSE),0)</f>
        <v>86121</v>
      </c>
      <c r="AC777" s="292"/>
    </row>
    <row r="778" spans="1:29" x14ac:dyDescent="0.25">
      <c r="A778" s="67">
        <v>44403</v>
      </c>
      <c r="B778" s="280">
        <f>IFERROR(VLOOKUP($A778,'[2]Campaigns cost'!$A$2:$H$896,8,FALSE),0)</f>
        <v>43864</v>
      </c>
      <c r="C778" s="280">
        <v>7487</v>
      </c>
      <c r="AA778" s="67">
        <v>44403</v>
      </c>
      <c r="AB778" s="280">
        <f>IFERROR(VLOOKUP($A778,'[2]Campaigns cost'!$A$2:$H$896,8,FALSE),0)</f>
        <v>43864</v>
      </c>
      <c r="AC778" s="292"/>
    </row>
    <row r="779" spans="1:29" x14ac:dyDescent="0.25">
      <c r="A779" s="67">
        <v>44404</v>
      </c>
      <c r="B779" s="280">
        <f>IFERROR(VLOOKUP($A779,'[2]Campaigns cost'!$A$2:$H$896,8,FALSE),0)</f>
        <v>45945</v>
      </c>
      <c r="C779" s="280">
        <v>7707</v>
      </c>
      <c r="AA779" s="67">
        <v>44404</v>
      </c>
      <c r="AB779" s="280">
        <f>IFERROR(VLOOKUP($A779,'[2]Campaigns cost'!$A$2:$H$896,8,FALSE),0)</f>
        <v>45945</v>
      </c>
      <c r="AC779" s="292"/>
    </row>
    <row r="780" spans="1:29" x14ac:dyDescent="0.25">
      <c r="A780" s="67">
        <v>44405</v>
      </c>
      <c r="B780" s="280">
        <f>IFERROR(VLOOKUP($A780,'[2]Campaigns cost'!$A$2:$H$896,8,FALSE),0)</f>
        <v>53160</v>
      </c>
      <c r="C780" s="280">
        <v>8932</v>
      </c>
      <c r="AA780" s="67">
        <v>44405</v>
      </c>
      <c r="AB780" s="280">
        <f>IFERROR(VLOOKUP($A780,'[2]Campaigns cost'!$A$2:$H$896,8,FALSE),0)</f>
        <v>53160</v>
      </c>
      <c r="AC780" s="292"/>
    </row>
    <row r="781" spans="1:29" x14ac:dyDescent="0.25">
      <c r="A781" s="67">
        <v>44406</v>
      </c>
      <c r="B781" s="280">
        <f>IFERROR(VLOOKUP($A781,'[2]Campaigns cost'!$A$2:$H$896,8,FALSE),0)</f>
        <v>53300</v>
      </c>
      <c r="C781" s="280">
        <v>8038</v>
      </c>
      <c r="AA781" s="67">
        <v>44406</v>
      </c>
      <c r="AB781" s="280">
        <f>IFERROR(VLOOKUP($A781,'[2]Campaigns cost'!$A$2:$H$896,8,FALSE),0)</f>
        <v>53300</v>
      </c>
      <c r="AC781" s="292"/>
    </row>
    <row r="782" spans="1:29" x14ac:dyDescent="0.25">
      <c r="A782" s="67">
        <v>44407</v>
      </c>
      <c r="B782" s="280">
        <f>IFERROR(VLOOKUP($A782,'[2]Campaigns cost'!$A$2:$H$896,8,FALSE),0)</f>
        <v>67334</v>
      </c>
      <c r="C782" s="280">
        <v>11662</v>
      </c>
      <c r="AA782" s="67">
        <v>44407</v>
      </c>
      <c r="AB782" s="280">
        <f>IFERROR(VLOOKUP($A782,'[2]Campaigns cost'!$A$2:$H$896,8,FALSE),0)</f>
        <v>67334</v>
      </c>
      <c r="AC782" s="292"/>
    </row>
    <row r="783" spans="1:29" x14ac:dyDescent="0.25">
      <c r="A783" s="67">
        <v>44408</v>
      </c>
      <c r="B783" s="280">
        <f>IFERROR(VLOOKUP($A783,'[2]Campaigns cost'!$A$2:$H$896,8,FALSE),0)</f>
        <v>92897</v>
      </c>
      <c r="C783" s="280">
        <v>16487</v>
      </c>
      <c r="AA783" s="67">
        <v>44408</v>
      </c>
      <c r="AB783" s="280">
        <f>IFERROR(VLOOKUP($A783,'[2]Campaigns cost'!$A$2:$H$896,8,FALSE),0)</f>
        <v>92897</v>
      </c>
      <c r="AC783" s="292"/>
    </row>
    <row r="784" spans="1:29" x14ac:dyDescent="0.25">
      <c r="A784" s="67">
        <v>44409</v>
      </c>
      <c r="B784" s="280">
        <f>IFERROR(VLOOKUP($A784,'[2]Campaigns cost'!$A$2:$H$896,8,FALSE),0)</f>
        <v>75527</v>
      </c>
      <c r="C784" s="280">
        <v>12047</v>
      </c>
      <c r="AA784" s="67">
        <v>44409</v>
      </c>
      <c r="AB784" s="280">
        <f>IFERROR(VLOOKUP($A784,'[2]Campaigns cost'!$A$2:$H$896,8,FALSE),0)</f>
        <v>75527</v>
      </c>
      <c r="AC784" s="292"/>
    </row>
    <row r="785" spans="1:29" x14ac:dyDescent="0.25">
      <c r="A785" s="67">
        <v>44410</v>
      </c>
      <c r="B785" s="280">
        <f>IFERROR(VLOOKUP($A785,'[2]Campaigns cost'!$A$2:$H$896,8,FALSE),0)</f>
        <v>44194</v>
      </c>
      <c r="C785" s="280">
        <v>7894</v>
      </c>
      <c r="AA785" s="67">
        <v>44410</v>
      </c>
      <c r="AB785" s="280">
        <f>IFERROR(VLOOKUP($A785,'[2]Campaigns cost'!$A$2:$H$896,8,FALSE),0)</f>
        <v>44194</v>
      </c>
      <c r="AC785" s="292"/>
    </row>
    <row r="786" spans="1:29" x14ac:dyDescent="0.25">
      <c r="A786" s="67">
        <v>44411</v>
      </c>
      <c r="B786" s="280">
        <f>IFERROR(VLOOKUP($A786,'[2]Campaigns cost'!$A$2:$H$896,8,FALSE),0)</f>
        <v>44227</v>
      </c>
      <c r="C786" s="280">
        <v>7607</v>
      </c>
      <c r="AA786" s="67">
        <v>44411</v>
      </c>
      <c r="AB786" s="280">
        <f>IFERROR(VLOOKUP($A786,'[2]Campaigns cost'!$A$2:$H$896,8,FALSE),0)</f>
        <v>44227</v>
      </c>
      <c r="AC786" s="292"/>
    </row>
    <row r="787" spans="1:29" x14ac:dyDescent="0.25">
      <c r="A787" s="67">
        <v>44412</v>
      </c>
      <c r="B787" s="280">
        <f>IFERROR(VLOOKUP($A787,'[2]Campaigns cost'!$A$2:$H$896,8,FALSE),0)</f>
        <v>44597</v>
      </c>
      <c r="C787" s="280">
        <v>7781</v>
      </c>
      <c r="AA787" s="67">
        <v>44412</v>
      </c>
      <c r="AB787" s="280">
        <f>IFERROR(VLOOKUP($A787,'[2]Campaigns cost'!$A$2:$H$896,8,FALSE),0)</f>
        <v>44597</v>
      </c>
      <c r="AC787" s="292"/>
    </row>
    <row r="788" spans="1:29" x14ac:dyDescent="0.25">
      <c r="A788" s="67">
        <v>44413</v>
      </c>
      <c r="B788" s="280">
        <f>IFERROR(VLOOKUP($A788,'[2]Campaigns cost'!$A$2:$H$896,8,FALSE),0)</f>
        <v>48260</v>
      </c>
      <c r="C788" s="280">
        <v>8484</v>
      </c>
      <c r="AA788" s="67">
        <v>44413</v>
      </c>
      <c r="AB788" s="280">
        <f>IFERROR(VLOOKUP($A788,'[2]Campaigns cost'!$A$2:$H$896,8,FALSE),0)</f>
        <v>48260</v>
      </c>
      <c r="AC788" s="292"/>
    </row>
    <row r="789" spans="1:29" x14ac:dyDescent="0.25">
      <c r="A789" s="67">
        <v>44414</v>
      </c>
      <c r="B789" s="280">
        <f>IFERROR(VLOOKUP($A789,'[2]Campaigns cost'!$A$2:$H$896,8,FALSE),0)</f>
        <v>63073</v>
      </c>
      <c r="C789" s="280">
        <v>11289</v>
      </c>
      <c r="AA789" s="67">
        <v>44414</v>
      </c>
      <c r="AB789" s="280">
        <f>IFERROR(VLOOKUP($A789,'[2]Campaigns cost'!$A$2:$H$896,8,FALSE),0)</f>
        <v>63073</v>
      </c>
      <c r="AC789" s="292"/>
    </row>
    <row r="790" spans="1:29" x14ac:dyDescent="0.25">
      <c r="A790" s="67">
        <v>44415</v>
      </c>
      <c r="B790" s="280">
        <f>IFERROR(VLOOKUP($A790,'[2]Campaigns cost'!$A$2:$H$896,8,FALSE),0)</f>
        <v>87403</v>
      </c>
      <c r="C790" s="280">
        <v>16194</v>
      </c>
      <c r="AA790" s="67">
        <v>44415</v>
      </c>
      <c r="AB790" s="280">
        <f>IFERROR(VLOOKUP($A790,'[2]Campaigns cost'!$A$2:$H$896,8,FALSE),0)</f>
        <v>87403</v>
      </c>
      <c r="AC790" s="292"/>
    </row>
    <row r="791" spans="1:29" x14ac:dyDescent="0.25">
      <c r="A791" s="67">
        <v>44416</v>
      </c>
      <c r="B791" s="280">
        <f>IFERROR(VLOOKUP($A791,'[2]Campaigns cost'!$A$2:$H$896,8,FALSE),0)</f>
        <v>71344</v>
      </c>
      <c r="C791" s="280">
        <v>11832</v>
      </c>
      <c r="AA791" s="67">
        <v>44416</v>
      </c>
      <c r="AB791" s="280">
        <f>IFERROR(VLOOKUP($A791,'[2]Campaigns cost'!$A$2:$H$896,8,FALSE),0)</f>
        <v>71344</v>
      </c>
      <c r="AC791" s="292"/>
    </row>
    <row r="792" spans="1:29" x14ac:dyDescent="0.25">
      <c r="A792" s="67">
        <v>44417</v>
      </c>
      <c r="B792" s="280">
        <f>IFERROR(VLOOKUP($A792,'[2]Campaigns cost'!$A$2:$H$896,8,FALSE),0)</f>
        <v>42057</v>
      </c>
      <c r="C792" s="280">
        <v>9166</v>
      </c>
      <c r="AA792" s="67">
        <v>44417</v>
      </c>
      <c r="AB792" s="280">
        <f>IFERROR(VLOOKUP($A792,'[2]Campaigns cost'!$A$2:$H$896,8,FALSE),0)</f>
        <v>42057</v>
      </c>
      <c r="AC792" s="292"/>
    </row>
    <row r="793" spans="1:29" x14ac:dyDescent="0.25">
      <c r="A793" s="67">
        <v>44418</v>
      </c>
      <c r="B793" s="280">
        <f>IFERROR(VLOOKUP($A793,'[2]Campaigns cost'!$A$2:$H$896,8,FALSE),0)</f>
        <v>44064</v>
      </c>
      <c r="C793" s="280">
        <v>8180</v>
      </c>
      <c r="AA793" s="67">
        <v>44418</v>
      </c>
      <c r="AB793" s="280">
        <f>IFERROR(VLOOKUP($A793,'[2]Campaigns cost'!$A$2:$H$896,8,FALSE),0)</f>
        <v>44064</v>
      </c>
      <c r="AC793" s="292"/>
    </row>
    <row r="794" spans="1:29" x14ac:dyDescent="0.25">
      <c r="A794" s="67">
        <v>44419</v>
      </c>
      <c r="B794" s="280">
        <f>IFERROR(VLOOKUP($A794,'[2]Campaigns cost'!$A$2:$H$896,8,FALSE),0)</f>
        <v>44215</v>
      </c>
      <c r="C794" s="280">
        <v>8104</v>
      </c>
      <c r="AA794" s="67">
        <v>44419</v>
      </c>
      <c r="AB794" s="280">
        <f>IFERROR(VLOOKUP($A794,'[2]Campaigns cost'!$A$2:$H$896,8,FALSE),0)</f>
        <v>44215</v>
      </c>
      <c r="AC794" s="292"/>
    </row>
    <row r="795" spans="1:29" x14ac:dyDescent="0.25">
      <c r="A795" s="67">
        <v>44420</v>
      </c>
      <c r="B795" s="280">
        <f>IFERROR(VLOOKUP($A795,'[2]Campaigns cost'!$A$2:$H$896,8,FALSE),0)</f>
        <v>46948</v>
      </c>
      <c r="C795" s="280">
        <v>8503</v>
      </c>
      <c r="AA795" s="67">
        <v>44420</v>
      </c>
      <c r="AB795" s="280">
        <f>IFERROR(VLOOKUP($A795,'[2]Campaigns cost'!$A$2:$H$896,8,FALSE),0)</f>
        <v>46948</v>
      </c>
      <c r="AC795" s="292"/>
    </row>
    <row r="796" spans="1:29" x14ac:dyDescent="0.25">
      <c r="A796" s="67">
        <v>44421</v>
      </c>
      <c r="B796" s="280">
        <f>IFERROR(VLOOKUP($A796,'[2]Campaigns cost'!$A$2:$H$896,8,FALSE),0)</f>
        <v>57092</v>
      </c>
      <c r="C796" s="280">
        <v>10663</v>
      </c>
      <c r="AA796" s="67">
        <v>44421</v>
      </c>
      <c r="AB796" s="280">
        <f>IFERROR(VLOOKUP($A796,'[2]Campaigns cost'!$A$2:$H$896,8,FALSE),0)</f>
        <v>57092</v>
      </c>
      <c r="AC796" s="292"/>
    </row>
    <row r="797" spans="1:29" x14ac:dyDescent="0.25">
      <c r="A797" s="67">
        <v>44422</v>
      </c>
      <c r="B797" s="280">
        <f>IFERROR(VLOOKUP($A797,'[2]Campaigns cost'!$A$2:$H$896,8,FALSE),0)</f>
        <v>73655</v>
      </c>
      <c r="C797" s="280">
        <v>15396</v>
      </c>
      <c r="AA797" s="67">
        <v>44422</v>
      </c>
      <c r="AB797" s="280">
        <f>IFERROR(VLOOKUP($A797,'[2]Campaigns cost'!$A$2:$H$896,8,FALSE),0)</f>
        <v>73655</v>
      </c>
      <c r="AC797" s="292"/>
    </row>
    <row r="798" spans="1:29" x14ac:dyDescent="0.25">
      <c r="A798" s="67">
        <v>44423</v>
      </c>
      <c r="B798" s="280">
        <f>IFERROR(VLOOKUP($A798,'[2]Campaigns cost'!$A$2:$H$896,8,FALSE),0)</f>
        <v>62595</v>
      </c>
      <c r="C798" s="280">
        <v>11898</v>
      </c>
      <c r="AA798" s="67">
        <v>44423</v>
      </c>
      <c r="AB798" s="280">
        <f>IFERROR(VLOOKUP($A798,'[2]Campaigns cost'!$A$2:$H$896,8,FALSE),0)</f>
        <v>62595</v>
      </c>
      <c r="AC798" s="292"/>
    </row>
    <row r="799" spans="1:29" x14ac:dyDescent="0.25">
      <c r="A799" s="67">
        <v>44424</v>
      </c>
      <c r="B799" s="280">
        <f>IFERROR(VLOOKUP($A799,'[2]Campaigns cost'!$A$2:$H$896,8,FALSE),0)</f>
        <v>36900</v>
      </c>
      <c r="C799" s="280">
        <v>7742</v>
      </c>
      <c r="AA799" s="67">
        <v>44424</v>
      </c>
      <c r="AB799" s="280">
        <f>IFERROR(VLOOKUP($A799,'[2]Campaigns cost'!$A$2:$H$896,8,FALSE),0)</f>
        <v>36900</v>
      </c>
      <c r="AC799" s="292"/>
    </row>
    <row r="800" spans="1:29" x14ac:dyDescent="0.25">
      <c r="A800" s="67">
        <v>44425</v>
      </c>
      <c r="B800" s="280">
        <f>IFERROR(VLOOKUP($A800,'[2]Campaigns cost'!$A$2:$H$896,8,FALSE),0)</f>
        <v>37746</v>
      </c>
      <c r="C800" s="280">
        <v>7684</v>
      </c>
      <c r="AA800" s="67">
        <v>44425</v>
      </c>
      <c r="AB800" s="280">
        <f>IFERROR(VLOOKUP($A800,'[2]Campaigns cost'!$A$2:$H$896,8,FALSE),0)</f>
        <v>37746</v>
      </c>
      <c r="AC800" s="292"/>
    </row>
    <row r="801" spans="1:29" x14ac:dyDescent="0.25">
      <c r="A801" s="67">
        <v>44426</v>
      </c>
      <c r="B801" s="280">
        <f>IFERROR(VLOOKUP($A801,'[2]Campaigns cost'!$A$2:$H$896,8,FALSE),0)</f>
        <v>40113</v>
      </c>
      <c r="C801" s="280">
        <v>7607</v>
      </c>
      <c r="AA801" s="67">
        <v>44426</v>
      </c>
      <c r="AB801" s="280">
        <f>IFERROR(VLOOKUP($A801,'[2]Campaigns cost'!$A$2:$H$896,8,FALSE),0)</f>
        <v>40113</v>
      </c>
      <c r="AC801" s="292"/>
    </row>
    <row r="802" spans="1:29" x14ac:dyDescent="0.25">
      <c r="A802" s="67">
        <v>44427</v>
      </c>
      <c r="B802" s="280">
        <f>IFERROR(VLOOKUP($A802,'[2]Campaigns cost'!$A$2:$H$896,8,FALSE),0)</f>
        <v>41757</v>
      </c>
      <c r="C802" s="280">
        <v>8325</v>
      </c>
      <c r="AA802" s="67">
        <v>44427</v>
      </c>
      <c r="AB802" s="280">
        <f>IFERROR(VLOOKUP($A802,'[2]Campaigns cost'!$A$2:$H$896,8,FALSE),0)</f>
        <v>41757</v>
      </c>
      <c r="AC802" s="292"/>
    </row>
    <row r="803" spans="1:29" x14ac:dyDescent="0.25">
      <c r="A803" s="67">
        <v>44428</v>
      </c>
      <c r="B803" s="280">
        <f>IFERROR(VLOOKUP($A803,'[2]Campaigns cost'!$A$2:$H$896,8,FALSE),0)</f>
        <v>53160</v>
      </c>
      <c r="C803" s="280">
        <v>10537</v>
      </c>
      <c r="AA803" s="67">
        <v>44428</v>
      </c>
      <c r="AB803" s="280">
        <f>IFERROR(VLOOKUP($A803,'[2]Campaigns cost'!$A$2:$H$896,8,FALSE),0)</f>
        <v>53160</v>
      </c>
      <c r="AC803" s="292"/>
    </row>
    <row r="804" spans="1:29" x14ac:dyDescent="0.25">
      <c r="A804" s="67">
        <v>44429</v>
      </c>
      <c r="B804" s="280">
        <f>IFERROR(VLOOKUP($A804,'[2]Campaigns cost'!$A$2:$H$896,8,FALSE),0)</f>
        <v>74563</v>
      </c>
      <c r="C804" s="280">
        <v>15061</v>
      </c>
      <c r="AA804" s="67">
        <v>44429</v>
      </c>
      <c r="AB804" s="280">
        <f>IFERROR(VLOOKUP($A804,'[2]Campaigns cost'!$A$2:$H$896,8,FALSE),0)</f>
        <v>74563</v>
      </c>
      <c r="AC804" s="292"/>
    </row>
    <row r="805" spans="1:29" x14ac:dyDescent="0.25">
      <c r="A805" s="67">
        <v>44430</v>
      </c>
      <c r="B805" s="280">
        <f>IFERROR(VLOOKUP($A805,'[2]Campaigns cost'!$A$2:$H$896,8,FALSE),0)</f>
        <v>63209</v>
      </c>
      <c r="C805" s="280">
        <v>11705</v>
      </c>
      <c r="AA805" s="67">
        <v>44430</v>
      </c>
      <c r="AB805" s="280">
        <f>IFERROR(VLOOKUP($A805,'[2]Campaigns cost'!$A$2:$H$896,8,FALSE),0)</f>
        <v>63209</v>
      </c>
      <c r="AC805" s="292"/>
    </row>
    <row r="806" spans="1:29" x14ac:dyDescent="0.25">
      <c r="A806" s="67">
        <v>44431</v>
      </c>
      <c r="B806" s="280">
        <f>IFERROR(VLOOKUP($A806,'[2]Campaigns cost'!$A$2:$H$896,8,FALSE),0)</f>
        <v>37489</v>
      </c>
      <c r="C806" s="280">
        <v>7614</v>
      </c>
      <c r="AA806" s="67">
        <v>44431</v>
      </c>
      <c r="AB806" s="280">
        <f>IFERROR(VLOOKUP($A806,'[2]Campaigns cost'!$A$2:$H$896,8,FALSE),0)</f>
        <v>37489</v>
      </c>
      <c r="AC806" s="292"/>
    </row>
    <row r="807" spans="1:29" x14ac:dyDescent="0.25">
      <c r="A807" s="67">
        <v>44432</v>
      </c>
      <c r="B807" s="280">
        <f>IFERROR(VLOOKUP($A807,'[2]Campaigns cost'!$A$2:$H$896,8,FALSE),0)</f>
        <v>38911</v>
      </c>
      <c r="C807" s="280">
        <v>7545</v>
      </c>
      <c r="AA807" s="67">
        <v>44432</v>
      </c>
      <c r="AB807" s="280">
        <f>IFERROR(VLOOKUP($A807,'[2]Campaigns cost'!$A$2:$H$896,8,FALSE),0)</f>
        <v>38911</v>
      </c>
      <c r="AC807" s="292">
        <f>Forecasts!C807</f>
        <v>3363.8456382999998</v>
      </c>
    </row>
    <row r="808" spans="1:29" x14ac:dyDescent="0.25">
      <c r="A808" s="67">
        <v>44433</v>
      </c>
      <c r="B808" s="280">
        <f>IFERROR(VLOOKUP($A808,'[2]Campaigns cost'!$A$2:$H$896,8,FALSE),0)</f>
        <v>39410</v>
      </c>
      <c r="C808" s="280">
        <v>10847</v>
      </c>
      <c r="AA808" s="67">
        <v>44433</v>
      </c>
      <c r="AB808" s="280">
        <f>IFERROR(VLOOKUP($A808,'[2]Campaigns cost'!$A$2:$H$896,8,FALSE),0)</f>
        <v>39410</v>
      </c>
      <c r="AC808" s="292">
        <f>Forecasts!C808</f>
        <v>3523.8505930000001</v>
      </c>
    </row>
    <row r="809" spans="1:29" x14ac:dyDescent="0.25">
      <c r="A809" s="67">
        <v>44434</v>
      </c>
      <c r="B809" s="280">
        <f>IFERROR(VLOOKUP($A809,'[2]Campaigns cost'!$A$2:$H$896,8,FALSE),0)</f>
        <v>43657</v>
      </c>
      <c r="C809" s="280">
        <v>14522</v>
      </c>
      <c r="AA809" s="67">
        <v>44434</v>
      </c>
      <c r="AB809" s="280">
        <f>IFERROR(VLOOKUP($A809,'[2]Campaigns cost'!$A$2:$H$896,8,FALSE),0)</f>
        <v>43657</v>
      </c>
      <c r="AC809" s="292">
        <f>Forecasts!C809</f>
        <v>3937.5900464000001</v>
      </c>
    </row>
    <row r="810" spans="1:29" x14ac:dyDescent="0.25">
      <c r="A810" s="67">
        <v>44435</v>
      </c>
      <c r="B810" s="280">
        <f>IFERROR(VLOOKUP($A810,'[2]Campaigns cost'!$A$2:$H$896,8,FALSE),0)</f>
        <v>59250</v>
      </c>
      <c r="C810" s="280">
        <v>15455</v>
      </c>
      <c r="AA810" s="67">
        <v>44435</v>
      </c>
      <c r="AB810" s="280">
        <f>IFERROR(VLOOKUP($A810,'[2]Campaigns cost'!$A$2:$H$896,8,FALSE),0)</f>
        <v>59250</v>
      </c>
      <c r="AC810" s="292">
        <f>Forecasts!C810</f>
        <v>5950.6710745</v>
      </c>
    </row>
    <row r="811" spans="1:29" x14ac:dyDescent="0.25">
      <c r="A811" s="67">
        <v>44436</v>
      </c>
      <c r="B811" s="280">
        <f>IFERROR(VLOOKUP($A811,'[2]Campaigns cost'!$A$2:$H$896,8,FALSE),0)</f>
        <v>80633</v>
      </c>
      <c r="C811" s="280">
        <v>18718</v>
      </c>
      <c r="AA811" s="67">
        <v>44436</v>
      </c>
      <c r="AB811" s="280">
        <f>IFERROR(VLOOKUP($A811,'[2]Campaigns cost'!$A$2:$H$896,8,FALSE),0)</f>
        <v>80633</v>
      </c>
      <c r="AC811" s="292">
        <f>Forecasts!C811</f>
        <v>8387.6480704999994</v>
      </c>
    </row>
    <row r="812" spans="1:29" x14ac:dyDescent="0.25">
      <c r="A812" s="67">
        <v>44437</v>
      </c>
      <c r="B812" s="280">
        <f>IFERROR(VLOOKUP($A812,'[2]Campaigns cost'!$A$2:$H$896,8,FALSE),0)</f>
        <v>78995</v>
      </c>
      <c r="C812" s="280">
        <v>17674</v>
      </c>
      <c r="AA812" s="67">
        <v>44437</v>
      </c>
      <c r="AB812" s="280">
        <f>IFERROR(VLOOKUP($A812,'[2]Campaigns cost'!$A$2:$H$896,8,FALSE),0)</f>
        <v>78995</v>
      </c>
      <c r="AC812" s="292">
        <f>Forecasts!C812</f>
        <v>6650.8041814999997</v>
      </c>
    </row>
    <row r="813" spans="1:29" x14ac:dyDescent="0.25">
      <c r="A813" s="67">
        <v>44438</v>
      </c>
      <c r="B813" s="280">
        <f>IFERROR(VLOOKUP($A813,'[2]Campaigns cost'!$A$2:$H$896,8,FALSE),0)</f>
        <v>56503</v>
      </c>
      <c r="C813" s="280">
        <v>12164</v>
      </c>
      <c r="AA813" s="67">
        <v>44438</v>
      </c>
      <c r="AB813" s="280">
        <f>IFERROR(VLOOKUP($A813,'[2]Campaigns cost'!$A$2:$H$896,8,FALSE),0)</f>
        <v>56503</v>
      </c>
      <c r="AC813" s="292">
        <f>Forecasts!C813</f>
        <v>4590.2306239</v>
      </c>
    </row>
    <row r="814" spans="1:29" x14ac:dyDescent="0.25">
      <c r="A814" s="67">
        <v>44439</v>
      </c>
      <c r="B814" s="280">
        <f>IFERROR(VLOOKUP($A814,'[2]Campaigns cost'!$A$2:$H$896,8,FALSE),0)</f>
        <v>41560</v>
      </c>
      <c r="C814" s="280">
        <v>9505</v>
      </c>
      <c r="AA814" s="67">
        <v>44439</v>
      </c>
      <c r="AB814" s="280">
        <f>IFERROR(VLOOKUP($A814,'[2]Campaigns cost'!$A$2:$H$896,8,FALSE),0)</f>
        <v>41560</v>
      </c>
      <c r="AC814" s="292">
        <f>Forecasts!C814</f>
        <v>4095.2556719999998</v>
      </c>
    </row>
    <row r="815" spans="1:29" x14ac:dyDescent="0.25">
      <c r="A815" s="67">
        <v>44440</v>
      </c>
      <c r="B815" s="280">
        <f>IFERROR(VLOOKUP($A815,'[2]Campaigns cost'!$A$2:$H$896,8,FALSE),0)</f>
        <v>40939</v>
      </c>
      <c r="C815" s="280">
        <v>9205</v>
      </c>
      <c r="AA815" s="67">
        <v>44440</v>
      </c>
      <c r="AB815" s="280">
        <f>IFERROR(VLOOKUP($A815,'[2]Campaigns cost'!$A$2:$H$896,8,FALSE),0)</f>
        <v>40939</v>
      </c>
      <c r="AC815" s="292">
        <f>Forecasts!C815</f>
        <v>3808.1999891</v>
      </c>
    </row>
    <row r="816" spans="1:29" x14ac:dyDescent="0.25">
      <c r="A816" s="67">
        <v>44441</v>
      </c>
      <c r="B816" s="280">
        <f>IFERROR(VLOOKUP($A816,'[2]Campaigns cost'!$A$2:$H$896,8,FALSE),0)</f>
        <v>44739</v>
      </c>
      <c r="C816" s="280">
        <v>10243</v>
      </c>
      <c r="AA816" s="67">
        <v>44441</v>
      </c>
      <c r="AB816" s="280">
        <f>IFERROR(VLOOKUP($A816,'[2]Campaigns cost'!$A$2:$H$896,8,FALSE),0)</f>
        <v>44739</v>
      </c>
      <c r="AC816" s="292">
        <f>Forecasts!C816</f>
        <v>3721.6158676</v>
      </c>
    </row>
    <row r="817" spans="1:29" x14ac:dyDescent="0.25">
      <c r="A817" s="67">
        <v>44442</v>
      </c>
      <c r="B817" s="280">
        <f>IFERROR(VLOOKUP($A817,'[2]Campaigns cost'!$A$2:$H$896,8,FALSE),0)</f>
        <v>60405</v>
      </c>
      <c r="C817" s="280">
        <v>12900</v>
      </c>
      <c r="AA817" s="67">
        <v>44442</v>
      </c>
      <c r="AB817" s="280">
        <f>IFERROR(VLOOKUP($A817,'[2]Campaigns cost'!$A$2:$H$896,8,FALSE),0)</f>
        <v>60405</v>
      </c>
      <c r="AC817" s="292">
        <f>Forecasts!C817</f>
        <v>5757.0779714</v>
      </c>
    </row>
    <row r="818" spans="1:29" x14ac:dyDescent="0.25">
      <c r="A818" s="67">
        <v>44443</v>
      </c>
      <c r="B818" s="280">
        <f>IFERROR(VLOOKUP($A818,'[2]Campaigns cost'!$A$2:$H$896,8,FALSE),0)</f>
        <v>85893</v>
      </c>
      <c r="C818" s="280">
        <v>17276</v>
      </c>
      <c r="AA818" s="67">
        <v>44443</v>
      </c>
      <c r="AB818" s="280">
        <f>IFERROR(VLOOKUP($A818,'[2]Campaigns cost'!$A$2:$H$896,8,FALSE),0)</f>
        <v>85893</v>
      </c>
      <c r="AC818" s="292">
        <f>Forecasts!C818</f>
        <v>8350.1345020999997</v>
      </c>
    </row>
    <row r="819" spans="1:29" x14ac:dyDescent="0.25">
      <c r="A819" s="67">
        <v>44444</v>
      </c>
      <c r="B819" s="280">
        <f>IFERROR(VLOOKUP($A819,'[2]Campaigns cost'!$A$2:$H$896,8,FALSE),0)</f>
        <v>74121</v>
      </c>
      <c r="C819" s="280">
        <v>13644</v>
      </c>
      <c r="AA819" s="67">
        <v>44444</v>
      </c>
      <c r="AB819" s="280">
        <f>IFERROR(VLOOKUP($A819,'[2]Campaigns cost'!$A$2:$H$896,8,FALSE),0)</f>
        <v>74121</v>
      </c>
      <c r="AC819" s="292">
        <f>Forecasts!C819</f>
        <v>6512.5311493999998</v>
      </c>
    </row>
    <row r="820" spans="1:29" x14ac:dyDescent="0.25">
      <c r="A820" s="67">
        <v>44445</v>
      </c>
      <c r="B820" s="280">
        <f>IFERROR(VLOOKUP($A820,'[2]Campaigns cost'!$A$2:$H$896,8,FALSE),0)</f>
        <v>42358</v>
      </c>
      <c r="C820" s="280">
        <v>9130</v>
      </c>
      <c r="AA820" s="67">
        <v>44445</v>
      </c>
      <c r="AB820" s="280">
        <f>IFERROR(VLOOKUP($A820,'[2]Campaigns cost'!$A$2:$H$896,8,FALSE),0)</f>
        <v>42358</v>
      </c>
      <c r="AC820" s="292">
        <f>Forecasts!C820</f>
        <v>3931.4926506000002</v>
      </c>
    </row>
    <row r="821" spans="1:29" x14ac:dyDescent="0.25">
      <c r="A821" s="67">
        <v>44446</v>
      </c>
      <c r="B821" s="280">
        <f>IFERROR(VLOOKUP($A821,'[2]Campaigns cost'!$A$2:$H$896,8,FALSE),0)</f>
        <v>43148</v>
      </c>
      <c r="C821" s="280">
        <v>9226</v>
      </c>
      <c r="AA821" s="67">
        <v>44446</v>
      </c>
      <c r="AB821" s="280">
        <f>IFERROR(VLOOKUP($A821,'[2]Campaigns cost'!$A$2:$H$896,8,FALSE),0)</f>
        <v>43148</v>
      </c>
      <c r="AC821" s="292">
        <f>Forecasts!C821</f>
        <v>4348.3782290999998</v>
      </c>
    </row>
    <row r="822" spans="1:29" x14ac:dyDescent="0.25">
      <c r="A822" s="67">
        <v>44447</v>
      </c>
      <c r="B822" s="280">
        <f>IFERROR(VLOOKUP($A822,'[2]Campaigns cost'!$A$2:$H$896,8,FALSE),0)</f>
        <v>47364</v>
      </c>
      <c r="C822" s="280">
        <v>10142</v>
      </c>
      <c r="AA822" s="67">
        <v>44447</v>
      </c>
      <c r="AB822" s="280">
        <f>IFERROR(VLOOKUP($A822,'[2]Campaigns cost'!$A$2:$H$896,8,FALSE),0)</f>
        <v>47364</v>
      </c>
      <c r="AC822" s="292">
        <f>Forecasts!C822</f>
        <v>4346.7206748999997</v>
      </c>
    </row>
    <row r="823" spans="1:29" x14ac:dyDescent="0.25">
      <c r="A823" s="67">
        <v>44448</v>
      </c>
      <c r="B823" s="280">
        <f>IFERROR(VLOOKUP($A823,'[2]Campaigns cost'!$A$2:$H$896,8,FALSE),0)</f>
        <v>49887</v>
      </c>
      <c r="C823" s="280">
        <v>9887</v>
      </c>
      <c r="AA823" s="67">
        <v>44448</v>
      </c>
      <c r="AB823" s="280">
        <f>IFERROR(VLOOKUP($A823,'[2]Campaigns cost'!$A$2:$H$896,8,FALSE),0)</f>
        <v>49887</v>
      </c>
      <c r="AC823" s="292">
        <f>Forecasts!C823</f>
        <v>4352.3448835999998</v>
      </c>
    </row>
    <row r="824" spans="1:29" x14ac:dyDescent="0.25">
      <c r="A824" s="67">
        <v>44449</v>
      </c>
      <c r="B824" s="280">
        <f>IFERROR(VLOOKUP($A824,'[2]Campaigns cost'!$A$2:$H$896,8,FALSE),0)</f>
        <v>65690</v>
      </c>
      <c r="C824" s="280">
        <v>14845</v>
      </c>
      <c r="AA824" s="67">
        <v>44449</v>
      </c>
      <c r="AB824" s="280">
        <f>IFERROR(VLOOKUP($A824,'[2]Campaigns cost'!$A$2:$H$896,8,FALSE),0)</f>
        <v>65690</v>
      </c>
      <c r="AC824" s="292">
        <f>Forecasts!C824</f>
        <v>6446.1058947000001</v>
      </c>
    </row>
    <row r="825" spans="1:29" x14ac:dyDescent="0.25">
      <c r="A825" s="67">
        <v>44450</v>
      </c>
      <c r="B825" s="280">
        <f>IFERROR(VLOOKUP($A825,'[2]Campaigns cost'!$A$2:$H$896,8,FALSE),0)</f>
        <v>96619</v>
      </c>
      <c r="C825" s="280">
        <v>21606</v>
      </c>
      <c r="AA825" s="67">
        <v>44450</v>
      </c>
      <c r="AB825" s="280">
        <f>IFERROR(VLOOKUP($A825,'[2]Campaigns cost'!$A$2:$H$896,8,FALSE),0)</f>
        <v>96619</v>
      </c>
      <c r="AC825" s="292">
        <f>Forecasts!C825</f>
        <v>9281.5865322999998</v>
      </c>
    </row>
    <row r="826" spans="1:29" x14ac:dyDescent="0.25">
      <c r="A826" s="67">
        <v>44451</v>
      </c>
      <c r="B826" s="280">
        <f>IFERROR(VLOOKUP($A826,'[2]Campaigns cost'!$A$2:$H$896,8,FALSE),0)</f>
        <v>80115</v>
      </c>
      <c r="C826" s="280">
        <v>15072</v>
      </c>
      <c r="AA826" s="67">
        <v>44451</v>
      </c>
      <c r="AB826" s="280">
        <f>IFERROR(VLOOKUP($A826,'[2]Campaigns cost'!$A$2:$H$896,8,FALSE),0)</f>
        <v>80115</v>
      </c>
      <c r="AC826" s="292">
        <f>Forecasts!C826</f>
        <v>7281.0060212999997</v>
      </c>
    </row>
    <row r="827" spans="1:29" x14ac:dyDescent="0.25">
      <c r="A827" s="67">
        <v>44452</v>
      </c>
      <c r="B827" s="280">
        <f>IFERROR(VLOOKUP($A827,'[2]Campaigns cost'!$A$2:$H$896,8,FALSE),0)</f>
        <v>47277</v>
      </c>
      <c r="C827" s="280">
        <v>9975</v>
      </c>
      <c r="AA827" s="67">
        <v>44452</v>
      </c>
      <c r="AB827" s="280">
        <f>IFERROR(VLOOKUP($A827,'[2]Campaigns cost'!$A$2:$H$896,8,FALSE),0)</f>
        <v>47277</v>
      </c>
      <c r="AC827" s="292">
        <f>Forecasts!C827</f>
        <v>4515.4236632000002</v>
      </c>
    </row>
    <row r="828" spans="1:29" x14ac:dyDescent="0.25">
      <c r="A828" s="67">
        <v>44453</v>
      </c>
      <c r="B828" s="280">
        <f>IFERROR(VLOOKUP($A828,'[2]Campaigns cost'!$A$2:$H$896,8,FALSE),0)</f>
        <v>51308</v>
      </c>
      <c r="C828" s="280">
        <v>11369</v>
      </c>
      <c r="AA828" s="67">
        <v>44453</v>
      </c>
      <c r="AB828" s="280">
        <f>IFERROR(VLOOKUP($A828,'[2]Campaigns cost'!$A$2:$H$896,8,FALSE),0)</f>
        <v>51308</v>
      </c>
      <c r="AC828" s="292">
        <f>Forecasts!C828</f>
        <v>4950.4275015000003</v>
      </c>
    </row>
    <row r="829" spans="1:29" x14ac:dyDescent="0.25">
      <c r="A829" s="67">
        <v>44454</v>
      </c>
      <c r="B829" s="280">
        <f>IFERROR(VLOOKUP($A829,'[2]Campaigns cost'!$A$2:$H$896,8,FALSE),0)</f>
        <v>49264</v>
      </c>
      <c r="C829" s="280">
        <v>9467</v>
      </c>
      <c r="AA829" s="67">
        <v>44454</v>
      </c>
      <c r="AB829" s="280">
        <f>IFERROR(VLOOKUP($A829,'[2]Campaigns cost'!$A$2:$H$896,8,FALSE),0)</f>
        <v>49264</v>
      </c>
      <c r="AC829" s="292">
        <f>Forecasts!C829</f>
        <v>4737.5495842999999</v>
      </c>
    </row>
    <row r="830" spans="1:29" x14ac:dyDescent="0.25">
      <c r="A830" s="67">
        <v>44455</v>
      </c>
      <c r="B830" s="280">
        <f>IFERROR(VLOOKUP($A830,'[2]Campaigns cost'!$A$2:$H$896,8,FALSE),0)</f>
        <v>53655</v>
      </c>
      <c r="C830" s="280">
        <v>9923</v>
      </c>
      <c r="AA830" s="67">
        <v>44455</v>
      </c>
      <c r="AB830" s="280">
        <f>IFERROR(VLOOKUP($A830,'[2]Campaigns cost'!$A$2:$H$896,8,FALSE),0)</f>
        <v>53655</v>
      </c>
      <c r="AC830" s="292">
        <f>Forecasts!C830</f>
        <v>4501.6301467000003</v>
      </c>
    </row>
    <row r="831" spans="1:29" x14ac:dyDescent="0.25">
      <c r="A831" s="67">
        <v>44456</v>
      </c>
      <c r="B831" s="280">
        <f>IFERROR(VLOOKUP($A831,'[2]Campaigns cost'!$A$2:$H$896,8,FALSE),0)</f>
        <v>66102</v>
      </c>
      <c r="C831" s="280">
        <v>13524</v>
      </c>
      <c r="AA831" s="67">
        <v>44456</v>
      </c>
      <c r="AB831" s="280">
        <f>IFERROR(VLOOKUP($A831,'[2]Campaigns cost'!$A$2:$H$896,8,FALSE),0)</f>
        <v>66102</v>
      </c>
      <c r="AC831" s="292">
        <f>Forecasts!C831</f>
        <v>6409.5706412999998</v>
      </c>
    </row>
    <row r="832" spans="1:29" x14ac:dyDescent="0.25">
      <c r="A832" s="67">
        <v>44457</v>
      </c>
      <c r="B832" s="280">
        <f>IFERROR(VLOOKUP($A832,'[2]Campaigns cost'!$A$2:$H$896,8,FALSE),0)</f>
        <v>92650</v>
      </c>
      <c r="C832" s="280">
        <v>18937</v>
      </c>
      <c r="AA832" s="67">
        <v>44457</v>
      </c>
      <c r="AB832" s="280">
        <f>IFERROR(VLOOKUP($A832,'[2]Campaigns cost'!$A$2:$H$896,8,FALSE),0)</f>
        <v>92650</v>
      </c>
      <c r="AC832" s="292">
        <f>Forecasts!C832</f>
        <v>8966.2819397000003</v>
      </c>
    </row>
    <row r="833" spans="1:29" x14ac:dyDescent="0.25">
      <c r="A833" s="67">
        <v>44458</v>
      </c>
      <c r="B833" s="280">
        <f>IFERROR(VLOOKUP($A833,'[2]Campaigns cost'!$A$2:$H$896,8,FALSE),0)</f>
        <v>75451</v>
      </c>
      <c r="C833" s="280">
        <v>15702</v>
      </c>
      <c r="AA833" s="67">
        <v>44458</v>
      </c>
      <c r="AB833" s="280">
        <f>IFERROR(VLOOKUP($A833,'[2]Campaigns cost'!$A$2:$H$896,8,FALSE),0)</f>
        <v>75451</v>
      </c>
      <c r="AC833" s="292">
        <f>Forecasts!C833</f>
        <v>7105.3779277000003</v>
      </c>
    </row>
    <row r="834" spans="1:29" x14ac:dyDescent="0.25">
      <c r="A834" s="67">
        <v>44459</v>
      </c>
      <c r="B834" s="280">
        <f>IFERROR(VLOOKUP($A834,'[2]Campaigns cost'!$A$2:$H$896,8,FALSE),0)</f>
        <v>41735</v>
      </c>
      <c r="C834" s="280">
        <v>10330</v>
      </c>
      <c r="AA834" s="67">
        <v>44459</v>
      </c>
      <c r="AB834" s="280">
        <f>IFERROR(VLOOKUP($A834,'[2]Campaigns cost'!$A$2:$H$896,8,FALSE),0)</f>
        <v>41735</v>
      </c>
      <c r="AC834" s="292">
        <f>Forecasts!C834</f>
        <v>4415.8828665000001</v>
      </c>
    </row>
    <row r="835" spans="1:29" x14ac:dyDescent="0.25">
      <c r="A835" s="67">
        <v>44460</v>
      </c>
      <c r="B835" s="280">
        <f>IFERROR(VLOOKUP($A835,'[2]Campaigns cost'!$A$2:$H$896,8,FALSE),0)</f>
        <v>39503</v>
      </c>
      <c r="C835" s="280">
        <v>10012</v>
      </c>
      <c r="AA835" s="67">
        <v>44460</v>
      </c>
      <c r="AB835" s="280">
        <f>IFERROR(VLOOKUP($A835,'[2]Campaigns cost'!$A$2:$H$896,8,FALSE),0)</f>
        <v>39503</v>
      </c>
      <c r="AC835" s="292">
        <f>Forecasts!C835</f>
        <v>4657.8419723999996</v>
      </c>
    </row>
    <row r="836" spans="1:29" x14ac:dyDescent="0.25">
      <c r="A836" s="67">
        <v>44461</v>
      </c>
      <c r="B836" s="280">
        <f>IFERROR(VLOOKUP($A836,'[2]Campaigns cost'!$A$2:$H$896,8,FALSE),0)</f>
        <v>43376</v>
      </c>
      <c r="C836" s="280">
        <v>10580</v>
      </c>
      <c r="AA836" s="67">
        <v>44461</v>
      </c>
      <c r="AB836" s="280">
        <f>IFERROR(VLOOKUP($A836,'[2]Campaigns cost'!$A$2:$H$896,8,FALSE),0)</f>
        <v>43376</v>
      </c>
      <c r="AC836" s="292">
        <f>Forecasts!C836</f>
        <v>4517.3443777000002</v>
      </c>
    </row>
    <row r="837" spans="1:29" x14ac:dyDescent="0.25">
      <c r="A837" s="67">
        <v>44462</v>
      </c>
      <c r="B837" s="280">
        <f>IFERROR(VLOOKUP($A837,'[2]Campaigns cost'!$A$2:$H$896,8,FALSE),0)</f>
        <v>47004</v>
      </c>
      <c r="C837" s="280">
        <v>10750</v>
      </c>
      <c r="AA837" s="67">
        <v>44462</v>
      </c>
      <c r="AB837" s="280">
        <f>IFERROR(VLOOKUP($A837,'[2]Campaigns cost'!$A$2:$H$896,8,FALSE),0)</f>
        <v>47004</v>
      </c>
      <c r="AC837" s="292">
        <f>Forecasts!C837</f>
        <v>4426.7624949000001</v>
      </c>
    </row>
    <row r="838" spans="1:29" x14ac:dyDescent="0.25">
      <c r="A838" s="67">
        <v>44463</v>
      </c>
      <c r="B838" s="280">
        <f>IFERROR(VLOOKUP($A838,'[2]Campaigns cost'!$A$2:$H$896,8,FALSE),0)</f>
        <v>64355</v>
      </c>
      <c r="C838" s="280">
        <v>15870</v>
      </c>
      <c r="AA838" s="67">
        <v>44463</v>
      </c>
      <c r="AB838" s="280">
        <f>IFERROR(VLOOKUP($A838,'[2]Campaigns cost'!$A$2:$H$896,8,FALSE),0)</f>
        <v>64355</v>
      </c>
      <c r="AC838" s="292">
        <f>Forecasts!C838</f>
        <v>6482.3094302</v>
      </c>
    </row>
    <row r="839" spans="1:29" x14ac:dyDescent="0.25">
      <c r="A839" s="67">
        <v>44464</v>
      </c>
      <c r="B839" s="280">
        <f>IFERROR(VLOOKUP($A839,'[2]Campaigns cost'!$A$2:$H$896,8,FALSE),0)</f>
        <v>90357</v>
      </c>
      <c r="C839" s="280">
        <v>24364</v>
      </c>
      <c r="AA839" s="67">
        <v>44464</v>
      </c>
      <c r="AB839" s="280">
        <f>IFERROR(VLOOKUP($A839,'[2]Campaigns cost'!$A$2:$H$896,8,FALSE),0)</f>
        <v>90357</v>
      </c>
      <c r="AC839" s="292">
        <f>Forecasts!C839</f>
        <v>9390.1580651999993</v>
      </c>
    </row>
    <row r="840" spans="1:29" x14ac:dyDescent="0.25">
      <c r="A840" s="67">
        <v>44465</v>
      </c>
      <c r="B840" s="280">
        <f>IFERROR(VLOOKUP($A840,'[2]Campaigns cost'!$A$2:$H$896,8,FALSE),0)</f>
        <v>70340</v>
      </c>
      <c r="C840" s="280">
        <v>17308</v>
      </c>
      <c r="AA840" s="67">
        <v>44465</v>
      </c>
      <c r="AB840" s="280">
        <f>IFERROR(VLOOKUP($A840,'[2]Campaigns cost'!$A$2:$H$896,8,FALSE),0)</f>
        <v>70340</v>
      </c>
      <c r="AC840" s="292">
        <f>Forecasts!C840</f>
        <v>7406.5821100000003</v>
      </c>
    </row>
    <row r="841" spans="1:29" x14ac:dyDescent="0.25">
      <c r="A841" s="67">
        <v>44466</v>
      </c>
      <c r="B841" s="280">
        <f>IFERROR(VLOOKUP($A841,'[2]Campaigns cost'!$A$2:$H$896,8,FALSE),0)</f>
        <v>39009</v>
      </c>
      <c r="C841" s="280">
        <v>10871</v>
      </c>
      <c r="AA841" s="67">
        <v>44466</v>
      </c>
      <c r="AB841" s="280">
        <f>IFERROR(VLOOKUP($A841,'[2]Campaigns cost'!$A$2:$H$896,8,FALSE),0)</f>
        <v>39009</v>
      </c>
      <c r="AC841" s="292">
        <f>Forecasts!C841</f>
        <v>4507.3975680000003</v>
      </c>
    </row>
    <row r="842" spans="1:29" x14ac:dyDescent="0.25">
      <c r="A842" s="67">
        <v>44467</v>
      </c>
      <c r="B842" s="280">
        <f>IFERROR(VLOOKUP($A842,'[2]Campaigns cost'!$A$2:$H$896,8,FALSE),0)</f>
        <v>41527</v>
      </c>
      <c r="C842" s="280">
        <v>10717</v>
      </c>
      <c r="AA842" s="67">
        <v>44467</v>
      </c>
      <c r="AB842" s="280">
        <f>IFERROR(VLOOKUP($A842,'[2]Campaigns cost'!$A$2:$H$896,8,FALSE),0)</f>
        <v>41527</v>
      </c>
      <c r="AC842" s="292">
        <f>Forecasts!C842</f>
        <v>4730.4852504</v>
      </c>
    </row>
    <row r="843" spans="1:29" x14ac:dyDescent="0.25">
      <c r="A843" s="67">
        <v>44468</v>
      </c>
      <c r="B843" s="280">
        <f>IFERROR(VLOOKUP($A843,'[2]Campaigns cost'!$A$2:$H$896,8,FALSE),0)</f>
        <v>39389</v>
      </c>
      <c r="C843" s="280">
        <v>9383</v>
      </c>
      <c r="AA843" s="67">
        <v>44468</v>
      </c>
      <c r="AB843" s="280">
        <f>IFERROR(VLOOKUP($A843,'[2]Campaigns cost'!$A$2:$H$896,8,FALSE),0)</f>
        <v>39389</v>
      </c>
      <c r="AC843" s="292">
        <f>Forecasts!C843</f>
        <v>4477.4706121999998</v>
      </c>
    </row>
    <row r="844" spans="1:29" x14ac:dyDescent="0.25">
      <c r="A844" s="67">
        <v>44469</v>
      </c>
      <c r="B844" s="280">
        <f>IFERROR(VLOOKUP($A844,'[2]Campaigns cost'!$A$2:$H$896,8,FALSE),0)</f>
        <v>44905</v>
      </c>
      <c r="C844" s="280">
        <v>11173</v>
      </c>
      <c r="AA844" s="67">
        <v>44469</v>
      </c>
      <c r="AB844" s="280">
        <f>IFERROR(VLOOKUP($A844,'[2]Campaigns cost'!$A$2:$H$896,8,FALSE),0)</f>
        <v>44905</v>
      </c>
      <c r="AC844" s="292">
        <f>Forecasts!C844</f>
        <v>4245.1484309999996</v>
      </c>
    </row>
    <row r="845" spans="1:29" x14ac:dyDescent="0.25">
      <c r="A845" s="67">
        <v>44470</v>
      </c>
      <c r="B845" s="280">
        <f>IFERROR(VLOOKUP($A845,'[2]Campaigns cost'!$A$2:$H$896,8,FALSE),0)</f>
        <v>51955</v>
      </c>
      <c r="C845" s="280">
        <v>10132</v>
      </c>
      <c r="AA845" s="67">
        <v>44470</v>
      </c>
      <c r="AB845" s="280">
        <f>IFERROR(VLOOKUP($A845,'[2]Campaigns cost'!$A$2:$H$896,8,FALSE),0)</f>
        <v>51955</v>
      </c>
      <c r="AC845" s="292">
        <f>Forecasts!C845</f>
        <v>5808.4207641000003</v>
      </c>
    </row>
    <row r="846" spans="1:29" x14ac:dyDescent="0.25">
      <c r="A846" s="67">
        <v>44471</v>
      </c>
      <c r="B846" s="280">
        <f>IFERROR(VLOOKUP($A846,'[2]Campaigns cost'!$A$2:$H$896,8,FALSE),0)</f>
        <v>86084</v>
      </c>
      <c r="C846" s="280">
        <v>21874</v>
      </c>
      <c r="AA846" s="67">
        <v>44471</v>
      </c>
      <c r="AB846" s="280">
        <f>IFERROR(VLOOKUP($A846,'[2]Campaigns cost'!$A$2:$H$896,8,FALSE),0)</f>
        <v>86084</v>
      </c>
      <c r="AC846" s="292">
        <f>Forecasts!C846</f>
        <v>8668.2289462000008</v>
      </c>
    </row>
    <row r="847" spans="1:29" x14ac:dyDescent="0.25">
      <c r="A847" s="67">
        <v>44472</v>
      </c>
      <c r="B847" s="280">
        <f>IFERROR(VLOOKUP($A847,'[2]Campaigns cost'!$A$2:$H$896,8,FALSE),0)</f>
        <v>60408</v>
      </c>
      <c r="C847" s="280">
        <v>13035</v>
      </c>
      <c r="AA847" s="67">
        <v>44472</v>
      </c>
      <c r="AB847" s="280">
        <f>IFERROR(VLOOKUP($A847,'[2]Campaigns cost'!$A$2:$H$896,8,FALSE),0)</f>
        <v>60408</v>
      </c>
      <c r="AC847" s="292">
        <f>Forecasts!C847</f>
        <v>6402.9111124000001</v>
      </c>
    </row>
    <row r="848" spans="1:29" x14ac:dyDescent="0.25">
      <c r="A848" s="67">
        <v>44473</v>
      </c>
      <c r="B848" s="280">
        <f>IFERROR(VLOOKUP($A848,'[2]Campaigns cost'!$A$2:$H$896,8,FALSE),0)</f>
        <v>33836</v>
      </c>
      <c r="C848" s="280">
        <v>8648</v>
      </c>
      <c r="AA848" s="67">
        <v>44473</v>
      </c>
      <c r="AB848" s="280">
        <f>IFERROR(VLOOKUP($A848,'[2]Campaigns cost'!$A$2:$H$896,8,FALSE),0)</f>
        <v>33836</v>
      </c>
      <c r="AC848" s="292">
        <f>Forecasts!C848</f>
        <v>3473.0014461000001</v>
      </c>
    </row>
    <row r="849" spans="1:29" x14ac:dyDescent="0.25">
      <c r="A849" s="67">
        <v>44474</v>
      </c>
      <c r="B849" s="280">
        <f>IFERROR(VLOOKUP($A849,'[2]Campaigns cost'!$A$2:$H$896,8,FALSE),0)</f>
        <v>37463</v>
      </c>
      <c r="C849" s="280">
        <v>8292</v>
      </c>
      <c r="AA849" s="67">
        <v>44474</v>
      </c>
      <c r="AB849" s="280">
        <f>IFERROR(VLOOKUP($A849,'[2]Campaigns cost'!$A$2:$H$896,8,FALSE),0)</f>
        <v>37463</v>
      </c>
      <c r="AC849" s="292">
        <f>Forecasts!C849</f>
        <v>3799.3978952000002</v>
      </c>
    </row>
    <row r="850" spans="1:29" x14ac:dyDescent="0.25">
      <c r="A850" s="67">
        <v>44475</v>
      </c>
      <c r="B850" s="280">
        <f>IFERROR(VLOOKUP($A850,'[2]Campaigns cost'!$A$2:$H$896,8,FALSE),0)</f>
        <v>39030</v>
      </c>
      <c r="C850" s="280">
        <v>7979</v>
      </c>
      <c r="AA850" s="67">
        <v>44475</v>
      </c>
      <c r="AB850" s="280">
        <f>IFERROR(VLOOKUP($A850,'[2]Campaigns cost'!$A$2:$H$896,8,FALSE),0)</f>
        <v>39030</v>
      </c>
      <c r="AC850" s="292">
        <f>Forecasts!C850</f>
        <v>3460.8778461000002</v>
      </c>
    </row>
    <row r="851" spans="1:29" x14ac:dyDescent="0.25">
      <c r="A851" s="67">
        <v>44476</v>
      </c>
      <c r="B851" s="280">
        <f>IFERROR(VLOOKUP($A851,'[2]Campaigns cost'!$A$2:$H$896,8,FALSE),0)</f>
        <v>41568</v>
      </c>
      <c r="C851" s="280">
        <v>8454</v>
      </c>
      <c r="AA851" s="67">
        <v>44476</v>
      </c>
      <c r="AB851" s="280">
        <f>IFERROR(VLOOKUP($A851,'[2]Campaigns cost'!$A$2:$H$896,8,FALSE),0)</f>
        <v>41568</v>
      </c>
      <c r="AC851" s="292">
        <f>Forecasts!C851</f>
        <v>3357.1567332</v>
      </c>
    </row>
    <row r="852" spans="1:29" x14ac:dyDescent="0.25">
      <c r="A852" s="67">
        <v>44477</v>
      </c>
      <c r="B852" s="280">
        <f>IFERROR(VLOOKUP($A852,'[2]Campaigns cost'!$A$2:$H$896,8,FALSE),0)</f>
        <v>45444</v>
      </c>
      <c r="C852" s="280">
        <v>5672</v>
      </c>
      <c r="AA852" s="67">
        <v>44477</v>
      </c>
      <c r="AB852" s="280">
        <f>IFERROR(VLOOKUP($A852,'[2]Campaigns cost'!$A$2:$H$896,8,FALSE),0)</f>
        <v>45444</v>
      </c>
      <c r="AC852" s="292">
        <f>Forecasts!C852</f>
        <v>4749.4433021000004</v>
      </c>
    </row>
    <row r="853" spans="1:29" x14ac:dyDescent="0.25">
      <c r="A853" s="67">
        <v>44478</v>
      </c>
      <c r="B853" s="280">
        <f>IFERROR(VLOOKUP($A853,'[2]Campaigns cost'!$A$2:$H$896,8,FALSE),0)</f>
        <v>42463</v>
      </c>
      <c r="C853" s="280">
        <v>0</v>
      </c>
      <c r="AA853" s="67">
        <v>44478</v>
      </c>
      <c r="AB853" s="280">
        <f>IFERROR(VLOOKUP($A853,'[2]Campaigns cost'!$A$2:$H$896,8,FALSE),0)</f>
        <v>42463</v>
      </c>
      <c r="AC853" s="292">
        <f>Forecasts!C853</f>
        <v>6065.0882678999997</v>
      </c>
    </row>
    <row r="854" spans="1:29" x14ac:dyDescent="0.25">
      <c r="A854" s="67">
        <v>44479</v>
      </c>
      <c r="B854" s="280">
        <f>IFERROR(VLOOKUP($A854,'[2]Campaigns cost'!$A$2:$H$896,8,FALSE),0)</f>
        <v>28222</v>
      </c>
      <c r="C854" s="280">
        <v>0</v>
      </c>
      <c r="AA854" s="67">
        <v>44479</v>
      </c>
      <c r="AB854" s="280">
        <f>IFERROR(VLOOKUP($A854,'[2]Campaigns cost'!$A$2:$H$896,8,FALSE),0)</f>
        <v>28222</v>
      </c>
      <c r="AC854" s="292">
        <f>Forecasts!C854</f>
        <v>3741.2763263000002</v>
      </c>
    </row>
    <row r="855" spans="1:29" x14ac:dyDescent="0.25">
      <c r="A855" s="67">
        <v>44480</v>
      </c>
      <c r="B855" s="280">
        <f>IFERROR(VLOOKUP($A855,'[2]Campaigns cost'!$A$2:$H$896,8,FALSE),0)</f>
        <v>18082</v>
      </c>
      <c r="C855" s="280">
        <v>0</v>
      </c>
      <c r="AA855" s="67">
        <v>44480</v>
      </c>
      <c r="AB855" s="280">
        <f>IFERROR(VLOOKUP($A855,'[2]Campaigns cost'!$A$2:$H$896,8,FALSE),0)</f>
        <v>18082</v>
      </c>
      <c r="AC855" s="292">
        <f>Forecasts!C855</f>
        <v>1216.1836538</v>
      </c>
    </row>
    <row r="856" spans="1:29" x14ac:dyDescent="0.25">
      <c r="A856" s="67">
        <v>44481</v>
      </c>
      <c r="B856" s="280">
        <f>IFERROR(VLOOKUP($A856,'[2]Campaigns cost'!$A$2:$H$896,8,FALSE),0)</f>
        <v>16677</v>
      </c>
      <c r="C856" s="280">
        <v>0</v>
      </c>
      <c r="AA856" s="67">
        <v>44481</v>
      </c>
      <c r="AB856" s="280">
        <f>IFERROR(VLOOKUP($A856,'[2]Campaigns cost'!$A$2:$H$896,8,FALSE),0)</f>
        <v>16677</v>
      </c>
      <c r="AC856" s="292">
        <f>Forecasts!C856</f>
        <v>1654.2998563000001</v>
      </c>
    </row>
    <row r="857" spans="1:29" x14ac:dyDescent="0.25">
      <c r="A857" s="67">
        <v>44482</v>
      </c>
      <c r="B857" s="280">
        <f>IFERROR(VLOOKUP($A857,'[2]Campaigns cost'!$A$2:$H$896,8,FALSE),0)</f>
        <v>20581</v>
      </c>
      <c r="C857" s="280">
        <v>4861</v>
      </c>
      <c r="AA857" s="67">
        <v>44482</v>
      </c>
      <c r="AB857" s="280">
        <f>IFERROR(VLOOKUP($A857,'[2]Campaigns cost'!$A$2:$H$896,8,FALSE),0)</f>
        <v>20581</v>
      </c>
      <c r="AC857" s="292">
        <f>Forecasts!C857</f>
        <v>1988.7004692999999</v>
      </c>
    </row>
    <row r="858" spans="1:29" x14ac:dyDescent="0.25">
      <c r="A858" s="67">
        <v>44483</v>
      </c>
      <c r="B858" s="280">
        <f>IFERROR(VLOOKUP($A858,'[2]Campaigns cost'!$A$2:$H$896,8,FALSE),0)</f>
        <v>27098</v>
      </c>
      <c r="C858" s="280">
        <v>8064</v>
      </c>
      <c r="AA858" s="67">
        <v>44483</v>
      </c>
      <c r="AB858" s="280">
        <f>IFERROR(VLOOKUP($A858,'[2]Campaigns cost'!$A$2:$H$896,8,FALSE),0)</f>
        <v>27098</v>
      </c>
      <c r="AC858" s="292">
        <f>Forecasts!C858</f>
        <v>2461.5745738999999</v>
      </c>
    </row>
    <row r="859" spans="1:29" x14ac:dyDescent="0.25">
      <c r="A859" s="67">
        <v>44484</v>
      </c>
      <c r="B859" s="280">
        <f>IFERROR(VLOOKUP($A859,'[2]Campaigns cost'!$A$2:$H$896,8,FALSE),0)</f>
        <v>35390</v>
      </c>
      <c r="C859" s="280">
        <v>11264</v>
      </c>
      <c r="AA859" s="67">
        <v>44484</v>
      </c>
      <c r="AB859" s="280">
        <f>IFERROR(VLOOKUP($A859,'[2]Campaigns cost'!$A$2:$H$896,8,FALSE),0)</f>
        <v>35390</v>
      </c>
      <c r="AC859" s="292">
        <f>Forecasts!C859</f>
        <v>4702.307213</v>
      </c>
    </row>
    <row r="860" spans="1:29" x14ac:dyDescent="0.25">
      <c r="A860" s="67">
        <v>44485</v>
      </c>
      <c r="B860" s="280">
        <f>IFERROR(VLOOKUP($A860,'[2]Campaigns cost'!$A$2:$H$896,8,FALSE),0)</f>
        <v>52299</v>
      </c>
      <c r="C860" s="280">
        <v>15668</v>
      </c>
      <c r="AA860" s="67">
        <v>44485</v>
      </c>
      <c r="AB860" s="280">
        <f>IFERROR(VLOOKUP($A860,'[2]Campaigns cost'!$A$2:$H$896,8,FALSE),0)</f>
        <v>52299</v>
      </c>
      <c r="AC860" s="292">
        <f>Forecasts!C860</f>
        <v>7367.4752878999998</v>
      </c>
    </row>
    <row r="861" spans="1:29" x14ac:dyDescent="0.25">
      <c r="A861" s="67">
        <v>44486</v>
      </c>
      <c r="B861" s="280">
        <f>IFERROR(VLOOKUP($A861,'[2]Campaigns cost'!$A$2:$H$896,8,FALSE),0)</f>
        <v>42414</v>
      </c>
      <c r="C861" s="280">
        <v>11745</v>
      </c>
      <c r="AA861" s="67">
        <v>44486</v>
      </c>
      <c r="AB861" s="280">
        <f>IFERROR(VLOOKUP($A861,'[2]Campaigns cost'!$A$2:$H$896,8,FALSE),0)</f>
        <v>42414</v>
      </c>
      <c r="AC861" s="292">
        <f>Forecasts!C861</f>
        <v>5531.5174467999996</v>
      </c>
    </row>
    <row r="862" spans="1:29" x14ac:dyDescent="0.25">
      <c r="A862" s="67">
        <v>44487</v>
      </c>
      <c r="B862" s="280">
        <f>IFERROR(VLOOKUP($A862,'[2]Campaigns cost'!$A$2:$H$896,8,FALSE),0)</f>
        <v>25051</v>
      </c>
      <c r="C862" s="280">
        <v>7838</v>
      </c>
      <c r="AA862" s="67">
        <v>44487</v>
      </c>
      <c r="AB862" s="280">
        <f>IFERROR(VLOOKUP($A862,'[2]Campaigns cost'!$A$2:$H$896,8,FALSE),0)</f>
        <v>25051</v>
      </c>
      <c r="AC862" s="292">
        <f>Forecasts!C862</f>
        <v>2950.3601994000001</v>
      </c>
    </row>
    <row r="863" spans="1:29" x14ac:dyDescent="0.25">
      <c r="A863" s="67">
        <v>44488</v>
      </c>
      <c r="B863" s="280">
        <f>IFERROR(VLOOKUP($A863,'[2]Campaigns cost'!$A$2:$H$896,8,FALSE),0)</f>
        <v>24023</v>
      </c>
      <c r="C863" s="280">
        <v>7749</v>
      </c>
      <c r="AA863" s="67">
        <v>44488</v>
      </c>
      <c r="AB863" s="280">
        <f>IFERROR(VLOOKUP($A863,'[2]Campaigns cost'!$A$2:$H$896,8,FALSE),0)</f>
        <v>24023</v>
      </c>
      <c r="AC863" s="292">
        <f>Forecasts!C863</f>
        <v>3331.1564211</v>
      </c>
    </row>
    <row r="864" spans="1:29" x14ac:dyDescent="0.25">
      <c r="A864" s="67">
        <v>44489</v>
      </c>
      <c r="B864" s="280">
        <f>IFERROR(VLOOKUP($A864,'[2]Campaigns cost'!$A$2:$H$896,8,FALSE),0)</f>
        <v>30081</v>
      </c>
      <c r="C864" s="280">
        <v>8832</v>
      </c>
      <c r="AA864" s="67">
        <v>44489</v>
      </c>
      <c r="AB864" s="280">
        <f>IFERROR(VLOOKUP($A864,'[2]Campaigns cost'!$A$2:$H$896,8,FALSE),0)</f>
        <v>30081</v>
      </c>
      <c r="AC864" s="292">
        <f>Forecasts!C864</f>
        <v>3294.0668829000001</v>
      </c>
    </row>
  </sheetData>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A3FC7-45A3-49FA-A438-1BE77A1BFDAE}">
  <sheetPr codeName="Sheet16">
    <tabColor rgb="FFFF0000"/>
  </sheetPr>
  <dimension ref="A1:G864"/>
  <sheetViews>
    <sheetView topLeftCell="M4" zoomScale="145" zoomScaleNormal="145" workbookViewId="0">
      <selection activeCell="C807" sqref="C807"/>
    </sheetView>
  </sheetViews>
  <sheetFormatPr defaultRowHeight="15" x14ac:dyDescent="0.25"/>
  <cols>
    <col min="4" max="4" width="16.140625" bestFit="1" customWidth="1"/>
  </cols>
  <sheetData>
    <row r="1" spans="1:6" x14ac:dyDescent="0.25">
      <c r="A1" s="283" t="s">
        <v>0</v>
      </c>
      <c r="B1" s="284" t="s">
        <v>1</v>
      </c>
      <c r="C1" s="284" t="s">
        <v>272</v>
      </c>
      <c r="D1" s="284" t="s">
        <v>306</v>
      </c>
      <c r="E1" s="171"/>
      <c r="F1" s="171"/>
    </row>
    <row r="2" spans="1:6" x14ac:dyDescent="0.25">
      <c r="A2" s="285">
        <v>43627</v>
      </c>
      <c r="B2" s="286">
        <v>942</v>
      </c>
      <c r="C2" s="286"/>
      <c r="D2" s="287">
        <v>7902</v>
      </c>
      <c r="E2" s="171"/>
      <c r="F2" s="171"/>
    </row>
    <row r="3" spans="1:6" x14ac:dyDescent="0.25">
      <c r="A3" s="285">
        <v>43628</v>
      </c>
      <c r="B3" s="286">
        <v>2346</v>
      </c>
      <c r="C3" s="286"/>
      <c r="D3" s="287">
        <v>7326</v>
      </c>
      <c r="E3" s="171"/>
      <c r="F3" s="171"/>
    </row>
    <row r="4" spans="1:6" x14ac:dyDescent="0.25">
      <c r="A4" s="285">
        <v>43629</v>
      </c>
      <c r="B4" s="286">
        <v>2918</v>
      </c>
      <c r="C4" s="286"/>
      <c r="D4" s="287">
        <v>5094</v>
      </c>
      <c r="E4" s="171"/>
      <c r="F4" s="171"/>
    </row>
    <row r="5" spans="1:6" x14ac:dyDescent="0.25">
      <c r="A5" s="285">
        <v>43630</v>
      </c>
      <c r="B5" s="286">
        <v>4192</v>
      </c>
      <c r="C5" s="286"/>
      <c r="D5" s="287">
        <v>4611</v>
      </c>
      <c r="E5" s="171"/>
      <c r="F5" s="171"/>
    </row>
    <row r="6" spans="1:6" x14ac:dyDescent="0.25">
      <c r="A6" s="285">
        <v>43631</v>
      </c>
      <c r="B6" s="286">
        <v>5102</v>
      </c>
      <c r="C6" s="286"/>
      <c r="D6" s="287">
        <v>5906</v>
      </c>
      <c r="E6" s="171"/>
      <c r="F6" s="171"/>
    </row>
    <row r="7" spans="1:6" x14ac:dyDescent="0.25">
      <c r="A7" s="285">
        <v>43632</v>
      </c>
      <c r="B7" s="286">
        <v>3205</v>
      </c>
      <c r="C7" s="286"/>
      <c r="D7" s="287">
        <v>3081</v>
      </c>
      <c r="E7" s="171"/>
      <c r="F7" s="171"/>
    </row>
    <row r="8" spans="1:6" x14ac:dyDescent="0.25">
      <c r="A8" s="285">
        <v>43633</v>
      </c>
      <c r="B8" s="286">
        <v>2298</v>
      </c>
      <c r="C8" s="286"/>
      <c r="D8" s="287">
        <v>2343</v>
      </c>
      <c r="E8" s="171"/>
      <c r="F8" s="171"/>
    </row>
    <row r="9" spans="1:6" x14ac:dyDescent="0.25">
      <c r="A9" s="285">
        <v>43634</v>
      </c>
      <c r="B9" s="286">
        <v>2569</v>
      </c>
      <c r="C9" s="286"/>
      <c r="D9" s="287">
        <v>2324</v>
      </c>
      <c r="E9" s="171"/>
      <c r="F9" s="171"/>
    </row>
    <row r="10" spans="1:6" x14ac:dyDescent="0.25">
      <c r="A10" s="285">
        <v>43635</v>
      </c>
      <c r="B10" s="286">
        <v>2562</v>
      </c>
      <c r="C10" s="286"/>
      <c r="D10" s="287">
        <v>2194</v>
      </c>
      <c r="E10" s="171"/>
      <c r="F10" s="171"/>
    </row>
    <row r="11" spans="1:6" x14ac:dyDescent="0.25">
      <c r="A11" s="285">
        <v>43636</v>
      </c>
      <c r="B11" s="286">
        <v>2652</v>
      </c>
      <c r="C11" s="286"/>
      <c r="D11" s="287">
        <v>1997</v>
      </c>
      <c r="E11" s="171"/>
      <c r="F11" s="171"/>
    </row>
    <row r="12" spans="1:6" x14ac:dyDescent="0.25">
      <c r="A12" s="285">
        <v>43637</v>
      </c>
      <c r="B12" s="286">
        <v>3236</v>
      </c>
      <c r="C12" s="286"/>
      <c r="D12" s="287">
        <v>2419</v>
      </c>
      <c r="E12" s="171"/>
      <c r="F12" s="171"/>
    </row>
    <row r="13" spans="1:6" x14ac:dyDescent="0.25">
      <c r="A13" s="285">
        <v>43638</v>
      </c>
      <c r="B13" s="286">
        <v>3836</v>
      </c>
      <c r="C13" s="286"/>
      <c r="D13" s="287">
        <v>2802</v>
      </c>
      <c r="E13" s="171"/>
      <c r="F13" s="171"/>
    </row>
    <row r="14" spans="1:6" x14ac:dyDescent="0.25">
      <c r="A14" s="285">
        <v>43639</v>
      </c>
      <c r="B14" s="286">
        <v>2942</v>
      </c>
      <c r="C14" s="286"/>
      <c r="D14" s="287">
        <v>2367</v>
      </c>
      <c r="E14" s="171"/>
      <c r="F14" s="171"/>
    </row>
    <row r="15" spans="1:6" x14ac:dyDescent="0.25">
      <c r="A15" s="285">
        <v>43640</v>
      </c>
      <c r="B15" s="286">
        <v>1819</v>
      </c>
      <c r="C15" s="286"/>
      <c r="D15" s="287">
        <v>1735</v>
      </c>
      <c r="E15" s="171"/>
      <c r="F15" s="171"/>
    </row>
    <row r="16" spans="1:6" x14ac:dyDescent="0.25">
      <c r="A16" s="285">
        <v>43641</v>
      </c>
      <c r="B16" s="286">
        <v>2052</v>
      </c>
      <c r="C16" s="286"/>
      <c r="D16" s="287">
        <v>1734</v>
      </c>
      <c r="E16" s="171"/>
      <c r="F16" s="171"/>
    </row>
    <row r="17" spans="1:6" x14ac:dyDescent="0.25">
      <c r="A17" s="285">
        <v>43642</v>
      </c>
      <c r="B17" s="286">
        <v>2169</v>
      </c>
      <c r="C17" s="286"/>
      <c r="D17" s="287">
        <v>1785</v>
      </c>
      <c r="E17" s="171"/>
      <c r="F17" s="171"/>
    </row>
    <row r="18" spans="1:6" x14ac:dyDescent="0.25">
      <c r="A18" s="285">
        <v>43643</v>
      </c>
      <c r="B18" s="286">
        <v>2356</v>
      </c>
      <c r="C18" s="286"/>
      <c r="D18" s="287">
        <v>1830</v>
      </c>
      <c r="E18" s="171"/>
      <c r="F18" s="171"/>
    </row>
    <row r="19" spans="1:6" x14ac:dyDescent="0.25">
      <c r="A19" s="285">
        <v>43644</v>
      </c>
      <c r="B19" s="286">
        <v>2863</v>
      </c>
      <c r="C19" s="286"/>
      <c r="D19" s="287">
        <v>2237</v>
      </c>
      <c r="E19" s="171"/>
      <c r="F19" s="171"/>
    </row>
    <row r="20" spans="1:6" x14ac:dyDescent="0.25">
      <c r="A20" s="285">
        <v>43645</v>
      </c>
      <c r="B20" s="286">
        <v>3937</v>
      </c>
      <c r="C20" s="286"/>
      <c r="D20" s="287">
        <v>2907</v>
      </c>
      <c r="E20" s="171"/>
      <c r="F20" s="171"/>
    </row>
    <row r="21" spans="1:6" x14ac:dyDescent="0.25">
      <c r="A21" s="285">
        <v>43646</v>
      </c>
      <c r="B21" s="286">
        <v>2927</v>
      </c>
      <c r="C21" s="286"/>
      <c r="D21" s="287">
        <v>2427</v>
      </c>
      <c r="E21" s="171"/>
      <c r="F21" s="171"/>
    </row>
    <row r="22" spans="1:6" x14ac:dyDescent="0.25">
      <c r="A22" s="285">
        <v>43647</v>
      </c>
      <c r="B22" s="286">
        <v>1543</v>
      </c>
      <c r="C22" s="286"/>
      <c r="D22" s="287">
        <v>1625</v>
      </c>
      <c r="E22" s="171"/>
      <c r="F22" s="171"/>
    </row>
    <row r="23" spans="1:6" x14ac:dyDescent="0.25">
      <c r="A23" s="285">
        <v>43648</v>
      </c>
      <c r="B23" s="286">
        <v>1451</v>
      </c>
      <c r="C23" s="286"/>
      <c r="D23" s="287">
        <v>1746</v>
      </c>
      <c r="E23" s="171"/>
      <c r="F23" s="171"/>
    </row>
    <row r="24" spans="1:6" x14ac:dyDescent="0.25">
      <c r="A24" s="285">
        <v>43649</v>
      </c>
      <c r="B24" s="286">
        <v>1506</v>
      </c>
      <c r="C24" s="286"/>
      <c r="D24" s="287">
        <v>1798</v>
      </c>
      <c r="E24" s="171"/>
      <c r="F24" s="171"/>
    </row>
    <row r="25" spans="1:6" x14ac:dyDescent="0.25">
      <c r="A25" s="285">
        <v>43650</v>
      </c>
      <c r="B25" s="286">
        <v>1840</v>
      </c>
      <c r="C25" s="286"/>
      <c r="D25" s="287">
        <v>2095</v>
      </c>
      <c r="E25" s="171"/>
      <c r="F25" s="171"/>
    </row>
    <row r="26" spans="1:6" x14ac:dyDescent="0.25">
      <c r="A26" s="285">
        <v>43651</v>
      </c>
      <c r="B26" s="286">
        <v>2534</v>
      </c>
      <c r="C26" s="286"/>
      <c r="D26" s="287">
        <v>2439</v>
      </c>
      <c r="E26" s="171"/>
      <c r="F26" s="171"/>
    </row>
    <row r="27" spans="1:6" x14ac:dyDescent="0.25">
      <c r="A27" s="285">
        <v>43652</v>
      </c>
      <c r="B27" s="286">
        <v>3548</v>
      </c>
      <c r="C27" s="286"/>
      <c r="D27" s="287">
        <v>3072</v>
      </c>
      <c r="E27" s="171"/>
      <c r="F27" s="171"/>
    </row>
    <row r="28" spans="1:6" x14ac:dyDescent="0.25">
      <c r="A28" s="285">
        <v>43653</v>
      </c>
      <c r="B28" s="286">
        <v>2819</v>
      </c>
      <c r="C28" s="286"/>
      <c r="D28" s="287">
        <v>3053</v>
      </c>
      <c r="E28" s="171"/>
      <c r="F28" s="171"/>
    </row>
    <row r="29" spans="1:6" x14ac:dyDescent="0.25">
      <c r="A29" s="285">
        <v>43654</v>
      </c>
      <c r="B29" s="286">
        <v>1941</v>
      </c>
      <c r="C29" s="286"/>
      <c r="D29" s="287">
        <v>2229</v>
      </c>
      <c r="E29" s="171"/>
      <c r="F29" s="171"/>
    </row>
    <row r="30" spans="1:6" x14ac:dyDescent="0.25">
      <c r="A30" s="285">
        <v>43655</v>
      </c>
      <c r="B30" s="286">
        <v>2043</v>
      </c>
      <c r="C30" s="286"/>
      <c r="D30" s="287">
        <v>1884</v>
      </c>
      <c r="E30" s="171"/>
      <c r="F30" s="171"/>
    </row>
    <row r="31" spans="1:6" x14ac:dyDescent="0.25">
      <c r="A31" s="285">
        <v>43656</v>
      </c>
      <c r="B31" s="286">
        <v>2090</v>
      </c>
      <c r="C31" s="286"/>
      <c r="D31" s="287">
        <v>1831</v>
      </c>
      <c r="E31" s="171"/>
      <c r="F31" s="171"/>
    </row>
    <row r="32" spans="1:6" x14ac:dyDescent="0.25">
      <c r="A32" s="285">
        <v>43657</v>
      </c>
      <c r="B32" s="286">
        <v>2176</v>
      </c>
      <c r="C32" s="286"/>
      <c r="D32" s="287">
        <v>2133</v>
      </c>
      <c r="E32" s="171"/>
      <c r="F32" s="171"/>
    </row>
    <row r="33" spans="1:6" x14ac:dyDescent="0.25">
      <c r="A33" s="285">
        <v>43658</v>
      </c>
      <c r="B33" s="286">
        <v>2899</v>
      </c>
      <c r="C33" s="286"/>
      <c r="D33" s="287">
        <v>2320</v>
      </c>
      <c r="E33" s="171"/>
      <c r="F33" s="171"/>
    </row>
    <row r="34" spans="1:6" x14ac:dyDescent="0.25">
      <c r="A34" s="285">
        <v>43659</v>
      </c>
      <c r="B34" s="286">
        <v>4059</v>
      </c>
      <c r="C34" s="286"/>
      <c r="D34" s="287">
        <v>3032</v>
      </c>
      <c r="E34" s="171"/>
      <c r="F34" s="171"/>
    </row>
    <row r="35" spans="1:6" x14ac:dyDescent="0.25">
      <c r="A35" s="285">
        <v>43660</v>
      </c>
      <c r="B35" s="286">
        <v>3339</v>
      </c>
      <c r="C35" s="286"/>
      <c r="D35" s="287">
        <v>2813</v>
      </c>
      <c r="E35" s="171"/>
      <c r="F35" s="171"/>
    </row>
    <row r="36" spans="1:6" x14ac:dyDescent="0.25">
      <c r="A36" s="285">
        <v>43661</v>
      </c>
      <c r="B36" s="286">
        <v>2212</v>
      </c>
      <c r="C36" s="286"/>
      <c r="D36" s="287">
        <v>2227</v>
      </c>
      <c r="E36" s="171"/>
      <c r="F36" s="171"/>
    </row>
    <row r="37" spans="1:6" x14ac:dyDescent="0.25">
      <c r="A37" s="285">
        <v>43662</v>
      </c>
      <c r="B37" s="286">
        <v>2353</v>
      </c>
      <c r="C37" s="286"/>
      <c r="D37" s="287">
        <v>2271</v>
      </c>
      <c r="E37" s="171"/>
      <c r="F37" s="171"/>
    </row>
    <row r="38" spans="1:6" x14ac:dyDescent="0.25">
      <c r="A38" s="285">
        <v>43663</v>
      </c>
      <c r="B38" s="286">
        <v>2464</v>
      </c>
      <c r="C38" s="286"/>
      <c r="D38" s="287">
        <v>1886</v>
      </c>
      <c r="E38" s="171"/>
      <c r="F38" s="171"/>
    </row>
    <row r="39" spans="1:6" x14ac:dyDescent="0.25">
      <c r="A39" s="285">
        <v>43664</v>
      </c>
      <c r="B39" s="286">
        <v>2453</v>
      </c>
      <c r="C39" s="286"/>
      <c r="D39" s="287">
        <v>2048</v>
      </c>
      <c r="E39" s="171"/>
      <c r="F39" s="171"/>
    </row>
    <row r="40" spans="1:6" x14ac:dyDescent="0.25">
      <c r="A40" s="285">
        <v>43665</v>
      </c>
      <c r="B40" s="286">
        <v>3680</v>
      </c>
      <c r="C40" s="286"/>
      <c r="D40" s="287">
        <v>2430</v>
      </c>
      <c r="E40" s="171"/>
      <c r="F40" s="171"/>
    </row>
    <row r="41" spans="1:6" x14ac:dyDescent="0.25">
      <c r="A41" s="285">
        <v>43666</v>
      </c>
      <c r="B41" s="286">
        <v>4883</v>
      </c>
      <c r="C41" s="286"/>
      <c r="D41" s="287">
        <v>3036</v>
      </c>
      <c r="E41" s="171"/>
      <c r="F41" s="171"/>
    </row>
    <row r="42" spans="1:6" x14ac:dyDescent="0.25">
      <c r="A42" s="285">
        <v>43667</v>
      </c>
      <c r="B42" s="286">
        <v>3858</v>
      </c>
      <c r="C42" s="286"/>
      <c r="D42" s="287">
        <v>2789</v>
      </c>
      <c r="E42" s="171"/>
      <c r="F42" s="171"/>
    </row>
    <row r="43" spans="1:6" x14ac:dyDescent="0.25">
      <c r="A43" s="285">
        <v>43668</v>
      </c>
      <c r="B43" s="286">
        <v>2468</v>
      </c>
      <c r="C43" s="286"/>
      <c r="D43" s="287">
        <v>2152</v>
      </c>
      <c r="E43" s="171"/>
      <c r="F43" s="171"/>
    </row>
    <row r="44" spans="1:6" x14ac:dyDescent="0.25">
      <c r="A44" s="285">
        <v>43669</v>
      </c>
      <c r="B44" s="286">
        <v>2766</v>
      </c>
      <c r="C44" s="286"/>
      <c r="D44" s="287">
        <v>2326</v>
      </c>
      <c r="E44" s="171"/>
      <c r="F44" s="171"/>
    </row>
    <row r="45" spans="1:6" x14ac:dyDescent="0.25">
      <c r="A45" s="285">
        <v>43670</v>
      </c>
      <c r="B45" s="286">
        <v>2987</v>
      </c>
      <c r="C45" s="286"/>
      <c r="D45" s="287">
        <v>2418</v>
      </c>
      <c r="E45" s="171"/>
      <c r="F45" s="171"/>
    </row>
    <row r="46" spans="1:6" x14ac:dyDescent="0.25">
      <c r="A46" s="285">
        <v>43671</v>
      </c>
      <c r="B46" s="286">
        <v>3953</v>
      </c>
      <c r="C46" s="286"/>
      <c r="D46" s="287">
        <v>2638</v>
      </c>
      <c r="E46" s="171"/>
      <c r="F46" s="171"/>
    </row>
    <row r="47" spans="1:6" x14ac:dyDescent="0.25">
      <c r="A47" s="285">
        <v>43672</v>
      </c>
      <c r="B47" s="286">
        <v>3977</v>
      </c>
      <c r="C47" s="286"/>
      <c r="D47" s="287">
        <v>2888</v>
      </c>
      <c r="E47" s="171"/>
      <c r="F47" s="171"/>
    </row>
    <row r="48" spans="1:6" x14ac:dyDescent="0.25">
      <c r="A48" s="285">
        <v>43673</v>
      </c>
      <c r="B48" s="286">
        <v>5753</v>
      </c>
      <c r="C48" s="286"/>
      <c r="D48" s="287">
        <v>3400</v>
      </c>
      <c r="E48" s="171"/>
      <c r="F48" s="171"/>
    </row>
    <row r="49" spans="1:6" x14ac:dyDescent="0.25">
      <c r="A49" s="285">
        <v>43674</v>
      </c>
      <c r="B49" s="286">
        <v>4466</v>
      </c>
      <c r="C49" s="286"/>
      <c r="D49" s="287">
        <v>3339</v>
      </c>
      <c r="E49" s="171"/>
      <c r="F49" s="171"/>
    </row>
    <row r="50" spans="1:6" x14ac:dyDescent="0.25">
      <c r="A50" s="285">
        <v>43675</v>
      </c>
      <c r="B50" s="286">
        <v>2781</v>
      </c>
      <c r="C50" s="286"/>
      <c r="D50" s="287">
        <v>2541</v>
      </c>
      <c r="E50" s="171"/>
      <c r="F50" s="171"/>
    </row>
    <row r="51" spans="1:6" x14ac:dyDescent="0.25">
      <c r="A51" s="285">
        <v>43676</v>
      </c>
      <c r="B51" s="286">
        <v>3240</v>
      </c>
      <c r="C51" s="286"/>
      <c r="D51" s="287">
        <v>2417</v>
      </c>
      <c r="E51" s="171"/>
      <c r="F51" s="171"/>
    </row>
    <row r="52" spans="1:6" x14ac:dyDescent="0.25">
      <c r="A52" s="285">
        <v>43677</v>
      </c>
      <c r="B52" s="286">
        <v>3385</v>
      </c>
      <c r="C52" s="286"/>
      <c r="D52" s="287">
        <v>2703</v>
      </c>
      <c r="E52" s="171"/>
      <c r="F52" s="171"/>
    </row>
    <row r="53" spans="1:6" x14ac:dyDescent="0.25">
      <c r="A53" s="285">
        <v>43678</v>
      </c>
      <c r="B53" s="286">
        <v>3588</v>
      </c>
      <c r="C53" s="286"/>
      <c r="D53" s="287">
        <v>2904</v>
      </c>
      <c r="E53" s="171"/>
      <c r="F53" s="171"/>
    </row>
    <row r="54" spans="1:6" x14ac:dyDescent="0.25">
      <c r="A54" s="285">
        <v>43679</v>
      </c>
      <c r="B54" s="286">
        <v>4691</v>
      </c>
      <c r="C54" s="286"/>
      <c r="D54" s="287">
        <v>3362</v>
      </c>
      <c r="E54" s="171"/>
      <c r="F54" s="171"/>
    </row>
    <row r="55" spans="1:6" x14ac:dyDescent="0.25">
      <c r="A55" s="285">
        <v>43680</v>
      </c>
      <c r="B55" s="286">
        <v>6176</v>
      </c>
      <c r="C55" s="286"/>
      <c r="D55" s="287">
        <v>3938</v>
      </c>
      <c r="E55" s="171"/>
      <c r="F55" s="171"/>
    </row>
    <row r="56" spans="1:6" x14ac:dyDescent="0.25">
      <c r="A56" s="285">
        <v>43681</v>
      </c>
      <c r="B56" s="286">
        <v>4800</v>
      </c>
      <c r="C56" s="286"/>
      <c r="D56" s="287">
        <v>3294</v>
      </c>
      <c r="E56" s="171"/>
      <c r="F56" s="171"/>
    </row>
    <row r="57" spans="1:6" x14ac:dyDescent="0.25">
      <c r="A57" s="285">
        <v>43682</v>
      </c>
      <c r="B57" s="286">
        <v>3252</v>
      </c>
      <c r="C57" s="286"/>
      <c r="D57" s="287">
        <v>2735</v>
      </c>
      <c r="E57" s="171"/>
      <c r="F57" s="171"/>
    </row>
    <row r="58" spans="1:6" x14ac:dyDescent="0.25">
      <c r="A58" s="285">
        <v>43683</v>
      </c>
      <c r="B58" s="286">
        <v>3446</v>
      </c>
      <c r="C58" s="286"/>
      <c r="D58" s="287">
        <v>2677</v>
      </c>
      <c r="E58" s="171"/>
      <c r="F58" s="171"/>
    </row>
    <row r="59" spans="1:6" x14ac:dyDescent="0.25">
      <c r="A59" s="285">
        <v>43684</v>
      </c>
      <c r="B59" s="286">
        <v>3678</v>
      </c>
      <c r="C59" s="286"/>
      <c r="D59" s="287">
        <v>2695</v>
      </c>
      <c r="E59" s="171"/>
      <c r="F59" s="171"/>
    </row>
    <row r="60" spans="1:6" x14ac:dyDescent="0.25">
      <c r="A60" s="285">
        <v>43685</v>
      </c>
      <c r="B60" s="286">
        <v>4169</v>
      </c>
      <c r="C60" s="286"/>
      <c r="D60" s="287">
        <v>3257</v>
      </c>
      <c r="E60" s="171"/>
      <c r="F60" s="171"/>
    </row>
    <row r="61" spans="1:6" x14ac:dyDescent="0.25">
      <c r="A61" s="285">
        <v>43686</v>
      </c>
      <c r="B61" s="286">
        <v>5795</v>
      </c>
      <c r="C61" s="286"/>
      <c r="D61" s="287">
        <v>3656</v>
      </c>
      <c r="E61" s="171"/>
      <c r="F61" s="171"/>
    </row>
    <row r="62" spans="1:6" x14ac:dyDescent="0.25">
      <c r="A62" s="285">
        <v>43687</v>
      </c>
      <c r="B62" s="286">
        <v>7266</v>
      </c>
      <c r="C62" s="286"/>
      <c r="D62" s="287">
        <v>3920</v>
      </c>
      <c r="E62" s="171"/>
      <c r="F62" s="171"/>
    </row>
    <row r="63" spans="1:6" x14ac:dyDescent="0.25">
      <c r="A63" s="285">
        <v>43688</v>
      </c>
      <c r="B63" s="286">
        <v>6022</v>
      </c>
      <c r="C63" s="286"/>
      <c r="D63" s="287">
        <v>3730</v>
      </c>
      <c r="E63" s="171"/>
      <c r="F63" s="171"/>
    </row>
    <row r="64" spans="1:6" x14ac:dyDescent="0.25">
      <c r="A64" s="285">
        <v>43689</v>
      </c>
      <c r="B64" s="286">
        <v>3460</v>
      </c>
      <c r="C64" s="286"/>
      <c r="D64" s="287">
        <v>2927</v>
      </c>
      <c r="E64" s="171"/>
      <c r="F64" s="171"/>
    </row>
    <row r="65" spans="1:6" x14ac:dyDescent="0.25">
      <c r="A65" s="285">
        <v>43690</v>
      </c>
      <c r="B65" s="286">
        <v>3369</v>
      </c>
      <c r="C65" s="286"/>
      <c r="D65" s="287">
        <v>2974</v>
      </c>
      <c r="E65" s="171"/>
      <c r="F65" s="171"/>
    </row>
    <row r="66" spans="1:6" x14ac:dyDescent="0.25">
      <c r="A66" s="285">
        <v>43691</v>
      </c>
      <c r="B66" s="286">
        <v>3910</v>
      </c>
      <c r="C66" s="286"/>
      <c r="D66" s="287">
        <v>3172</v>
      </c>
      <c r="E66" s="171"/>
      <c r="F66" s="171"/>
    </row>
    <row r="67" spans="1:6" x14ac:dyDescent="0.25">
      <c r="A67" s="285">
        <v>43692</v>
      </c>
      <c r="B67" s="286">
        <v>4264</v>
      </c>
      <c r="C67" s="286"/>
      <c r="D67" s="287">
        <v>3302</v>
      </c>
      <c r="E67" s="171"/>
      <c r="F67" s="171"/>
    </row>
    <row r="68" spans="1:6" x14ac:dyDescent="0.25">
      <c r="A68" s="285">
        <v>43693</v>
      </c>
      <c r="B68" s="286">
        <v>5758</v>
      </c>
      <c r="C68" s="286"/>
      <c r="D68" s="287">
        <v>3715</v>
      </c>
      <c r="E68" s="171"/>
      <c r="F68" s="171"/>
    </row>
    <row r="69" spans="1:6" x14ac:dyDescent="0.25">
      <c r="A69" s="285">
        <v>43694</v>
      </c>
      <c r="B69" s="286">
        <v>7342</v>
      </c>
      <c r="C69" s="286"/>
      <c r="D69" s="287">
        <v>3957</v>
      </c>
      <c r="E69" s="171"/>
      <c r="F69" s="171"/>
    </row>
    <row r="70" spans="1:6" x14ac:dyDescent="0.25">
      <c r="A70" s="285">
        <v>43695</v>
      </c>
      <c r="B70" s="286">
        <v>5839</v>
      </c>
      <c r="C70" s="286"/>
      <c r="D70" s="287">
        <v>3975</v>
      </c>
      <c r="E70" s="171"/>
      <c r="F70" s="171"/>
    </row>
    <row r="71" spans="1:6" x14ac:dyDescent="0.25">
      <c r="A71" s="285">
        <v>43696</v>
      </c>
      <c r="B71" s="286">
        <v>3338</v>
      </c>
      <c r="C71" s="286"/>
      <c r="D71" s="287">
        <v>2868</v>
      </c>
      <c r="E71" s="171"/>
      <c r="F71" s="171"/>
    </row>
    <row r="72" spans="1:6" x14ac:dyDescent="0.25">
      <c r="A72" s="285">
        <v>43697</v>
      </c>
      <c r="B72" s="286">
        <v>3531</v>
      </c>
      <c r="C72" s="286"/>
      <c r="D72" s="287">
        <v>2941</v>
      </c>
      <c r="E72" s="171"/>
      <c r="F72" s="171"/>
    </row>
    <row r="73" spans="1:6" x14ac:dyDescent="0.25">
      <c r="A73" s="285">
        <v>43698</v>
      </c>
      <c r="B73" s="286">
        <v>3775</v>
      </c>
      <c r="C73" s="286"/>
      <c r="D73" s="287">
        <v>2830</v>
      </c>
      <c r="E73" s="171"/>
      <c r="F73" s="171"/>
    </row>
    <row r="74" spans="1:6" x14ac:dyDescent="0.25">
      <c r="A74" s="285">
        <v>43699</v>
      </c>
      <c r="B74" s="286">
        <v>4200</v>
      </c>
      <c r="C74" s="286"/>
      <c r="D74" s="287">
        <v>3304</v>
      </c>
      <c r="E74" s="171"/>
      <c r="F74" s="171"/>
    </row>
    <row r="75" spans="1:6" x14ac:dyDescent="0.25">
      <c r="A75" s="285">
        <v>43700</v>
      </c>
      <c r="B75" s="286">
        <v>5628</v>
      </c>
      <c r="C75" s="286"/>
      <c r="D75" s="287">
        <v>3826</v>
      </c>
      <c r="E75" s="171"/>
      <c r="F75" s="171"/>
    </row>
    <row r="76" spans="1:6" x14ac:dyDescent="0.25">
      <c r="A76" s="285">
        <v>43701</v>
      </c>
      <c r="B76" s="286">
        <v>7642</v>
      </c>
      <c r="C76" s="286"/>
      <c r="D76" s="287">
        <v>6954</v>
      </c>
      <c r="E76" s="171"/>
      <c r="F76" s="171"/>
    </row>
    <row r="77" spans="1:6" x14ac:dyDescent="0.25">
      <c r="A77" s="285">
        <v>43702</v>
      </c>
      <c r="B77" s="286">
        <v>7307</v>
      </c>
      <c r="C77" s="286"/>
      <c r="D77" s="287">
        <v>7157</v>
      </c>
      <c r="E77" s="171"/>
      <c r="F77" s="171"/>
    </row>
    <row r="78" spans="1:6" x14ac:dyDescent="0.25">
      <c r="A78" s="285">
        <v>43703</v>
      </c>
      <c r="B78" s="286">
        <v>5433</v>
      </c>
      <c r="C78" s="286"/>
      <c r="D78" s="287">
        <v>5150</v>
      </c>
      <c r="E78" s="171"/>
      <c r="F78" s="171"/>
    </row>
    <row r="79" spans="1:6" x14ac:dyDescent="0.25">
      <c r="A79" s="285">
        <v>43704</v>
      </c>
      <c r="B79" s="286">
        <v>3800</v>
      </c>
      <c r="C79" s="286"/>
      <c r="D79" s="287">
        <v>4078</v>
      </c>
      <c r="E79" s="171"/>
      <c r="F79" s="171"/>
    </row>
    <row r="80" spans="1:6" x14ac:dyDescent="0.25">
      <c r="A80" s="285">
        <v>43705</v>
      </c>
      <c r="B80" s="286">
        <v>3911</v>
      </c>
      <c r="C80" s="286"/>
      <c r="D80" s="287">
        <v>3566</v>
      </c>
      <c r="E80" s="171"/>
      <c r="F80" s="171"/>
    </row>
    <row r="81" spans="1:6" x14ac:dyDescent="0.25">
      <c r="A81" s="285">
        <v>43706</v>
      </c>
      <c r="B81" s="286">
        <v>4463</v>
      </c>
      <c r="C81" s="286"/>
      <c r="D81" s="287">
        <v>3393</v>
      </c>
      <c r="E81" s="171"/>
      <c r="F81" s="171"/>
    </row>
    <row r="82" spans="1:6" x14ac:dyDescent="0.25">
      <c r="A82" s="285">
        <v>43707</v>
      </c>
      <c r="B82" s="286">
        <v>6621</v>
      </c>
      <c r="C82" s="286"/>
      <c r="D82" s="287">
        <v>3964</v>
      </c>
      <c r="E82" s="171"/>
      <c r="F82" s="171"/>
    </row>
    <row r="83" spans="1:6" x14ac:dyDescent="0.25">
      <c r="A83" s="285">
        <v>43708</v>
      </c>
      <c r="B83" s="286">
        <v>9401</v>
      </c>
      <c r="C83" s="286"/>
      <c r="D83" s="287">
        <v>6906</v>
      </c>
      <c r="E83" s="171"/>
      <c r="F83" s="171"/>
    </row>
    <row r="84" spans="1:6" x14ac:dyDescent="0.25">
      <c r="A84" s="285">
        <v>43709</v>
      </c>
      <c r="B84" s="286">
        <v>7122</v>
      </c>
      <c r="C84" s="286"/>
      <c r="D84" s="287">
        <v>6168</v>
      </c>
      <c r="E84" s="171"/>
      <c r="F84" s="171"/>
    </row>
    <row r="85" spans="1:6" x14ac:dyDescent="0.25">
      <c r="A85" s="285">
        <v>43710</v>
      </c>
      <c r="B85" s="286">
        <v>4245</v>
      </c>
      <c r="C85" s="286"/>
      <c r="D85" s="287">
        <v>4233</v>
      </c>
      <c r="E85" s="171"/>
      <c r="F85" s="171"/>
    </row>
    <row r="86" spans="1:6" x14ac:dyDescent="0.25">
      <c r="A86" s="285">
        <v>43711</v>
      </c>
      <c r="B86" s="286">
        <v>4356</v>
      </c>
      <c r="C86" s="286"/>
      <c r="D86" s="287">
        <v>2990</v>
      </c>
      <c r="E86" s="171"/>
      <c r="F86" s="171"/>
    </row>
    <row r="87" spans="1:6" x14ac:dyDescent="0.25">
      <c r="A87" s="285">
        <v>43712</v>
      </c>
      <c r="B87" s="286">
        <v>4652</v>
      </c>
      <c r="C87" s="286"/>
      <c r="D87" s="287">
        <v>4241</v>
      </c>
      <c r="E87" s="171"/>
      <c r="F87" s="171"/>
    </row>
    <row r="88" spans="1:6" x14ac:dyDescent="0.25">
      <c r="A88" s="285">
        <v>43713</v>
      </c>
      <c r="B88" s="286">
        <v>4902</v>
      </c>
      <c r="C88" s="286"/>
      <c r="D88" s="287">
        <v>4146</v>
      </c>
      <c r="E88" s="171"/>
      <c r="F88" s="171"/>
    </row>
    <row r="89" spans="1:6" x14ac:dyDescent="0.25">
      <c r="A89" s="285">
        <v>43714</v>
      </c>
      <c r="B89" s="286">
        <v>6580</v>
      </c>
      <c r="C89" s="286"/>
      <c r="D89" s="287">
        <v>5440</v>
      </c>
      <c r="E89" s="171"/>
      <c r="F89" s="171"/>
    </row>
    <row r="90" spans="1:6" x14ac:dyDescent="0.25">
      <c r="A90" s="285">
        <v>43715</v>
      </c>
      <c r="B90" s="286">
        <v>10013</v>
      </c>
      <c r="C90" s="286"/>
      <c r="D90" s="287">
        <v>7088</v>
      </c>
      <c r="E90" s="171"/>
      <c r="F90" s="171"/>
    </row>
    <row r="91" spans="1:6" x14ac:dyDescent="0.25">
      <c r="A91" s="285">
        <v>43716</v>
      </c>
      <c r="B91" s="286">
        <v>7258</v>
      </c>
      <c r="C91" s="286"/>
      <c r="D91" s="287">
        <v>6827</v>
      </c>
      <c r="E91" s="171"/>
      <c r="F91" s="171"/>
    </row>
    <row r="92" spans="1:6" x14ac:dyDescent="0.25">
      <c r="A92" s="285">
        <v>43717</v>
      </c>
      <c r="B92" s="286">
        <v>4085</v>
      </c>
      <c r="C92" s="286"/>
      <c r="D92" s="287">
        <v>4107</v>
      </c>
      <c r="E92" s="171"/>
      <c r="F92" s="171"/>
    </row>
    <row r="93" spans="1:6" x14ac:dyDescent="0.25">
      <c r="A93" s="285">
        <v>43718</v>
      </c>
      <c r="B93" s="286">
        <v>4078</v>
      </c>
      <c r="C93" s="286"/>
      <c r="D93" s="287">
        <v>4397</v>
      </c>
      <c r="E93" s="171"/>
      <c r="F93" s="171"/>
    </row>
    <row r="94" spans="1:6" x14ac:dyDescent="0.25">
      <c r="A94" s="285">
        <v>43719</v>
      </c>
      <c r="B94" s="286">
        <v>4505</v>
      </c>
      <c r="C94" s="286"/>
      <c r="D94" s="287">
        <v>4616</v>
      </c>
      <c r="E94" s="171"/>
      <c r="F94" s="171"/>
    </row>
    <row r="95" spans="1:6" x14ac:dyDescent="0.25">
      <c r="A95" s="285">
        <v>43720</v>
      </c>
      <c r="B95" s="286">
        <v>5258</v>
      </c>
      <c r="C95" s="286"/>
      <c r="D95" s="287">
        <v>4765</v>
      </c>
      <c r="E95" s="171"/>
      <c r="F95" s="171"/>
    </row>
    <row r="96" spans="1:6" x14ac:dyDescent="0.25">
      <c r="A96" s="285">
        <v>43721</v>
      </c>
      <c r="B96" s="286">
        <v>7673</v>
      </c>
      <c r="C96" s="286"/>
      <c r="D96" s="287">
        <v>5789</v>
      </c>
      <c r="E96" s="171"/>
      <c r="F96" s="171"/>
    </row>
    <row r="97" spans="1:6" x14ac:dyDescent="0.25">
      <c r="A97" s="285">
        <v>43722</v>
      </c>
      <c r="B97" s="286">
        <v>10875</v>
      </c>
      <c r="C97" s="286"/>
      <c r="D97" s="287">
        <v>7533</v>
      </c>
      <c r="E97" s="171"/>
      <c r="F97" s="171"/>
    </row>
    <row r="98" spans="1:6" x14ac:dyDescent="0.25">
      <c r="A98" s="285">
        <v>43723</v>
      </c>
      <c r="B98" s="286">
        <v>8192</v>
      </c>
      <c r="C98" s="286"/>
      <c r="D98" s="287">
        <v>7157</v>
      </c>
      <c r="E98" s="171"/>
      <c r="F98" s="171"/>
    </row>
    <row r="99" spans="1:6" x14ac:dyDescent="0.25">
      <c r="A99" s="285">
        <v>43724</v>
      </c>
      <c r="B99" s="286">
        <v>4354</v>
      </c>
      <c r="C99" s="286"/>
      <c r="D99" s="287">
        <v>4787</v>
      </c>
      <c r="E99" s="171"/>
      <c r="F99" s="171"/>
    </row>
    <row r="100" spans="1:6" x14ac:dyDescent="0.25">
      <c r="A100" s="285">
        <v>43725</v>
      </c>
      <c r="B100" s="286">
        <v>4435</v>
      </c>
      <c r="C100" s="286"/>
      <c r="D100" s="287">
        <v>4562</v>
      </c>
      <c r="E100" s="171"/>
      <c r="F100" s="171"/>
    </row>
    <row r="101" spans="1:6" x14ac:dyDescent="0.25">
      <c r="A101" s="285">
        <v>43726</v>
      </c>
      <c r="B101" s="286">
        <v>4569</v>
      </c>
      <c r="C101" s="286"/>
      <c r="D101" s="287">
        <v>4318</v>
      </c>
      <c r="E101" s="171"/>
      <c r="F101" s="171"/>
    </row>
    <row r="102" spans="1:6" x14ac:dyDescent="0.25">
      <c r="A102" s="285">
        <v>43727</v>
      </c>
      <c r="B102" s="286">
        <v>4997</v>
      </c>
      <c r="C102" s="286"/>
      <c r="D102" s="287">
        <v>4737</v>
      </c>
      <c r="E102" s="171"/>
      <c r="F102" s="171"/>
    </row>
    <row r="103" spans="1:6" x14ac:dyDescent="0.25">
      <c r="A103" s="285">
        <v>43728</v>
      </c>
      <c r="B103" s="286">
        <v>6960</v>
      </c>
      <c r="C103" s="286"/>
      <c r="D103" s="287">
        <v>5553</v>
      </c>
      <c r="E103" s="171"/>
      <c r="F103" s="171"/>
    </row>
    <row r="104" spans="1:6" x14ac:dyDescent="0.25">
      <c r="A104" s="285">
        <v>43729</v>
      </c>
      <c r="B104" s="286">
        <v>10251</v>
      </c>
      <c r="C104" s="286"/>
      <c r="D104" s="287">
        <v>7153</v>
      </c>
      <c r="E104" s="171"/>
      <c r="F104" s="171"/>
    </row>
    <row r="105" spans="1:6" x14ac:dyDescent="0.25">
      <c r="A105" s="285">
        <v>43730</v>
      </c>
      <c r="B105" s="286">
        <v>6984</v>
      </c>
      <c r="C105" s="286"/>
      <c r="D105" s="287">
        <v>5408</v>
      </c>
      <c r="E105" s="171"/>
      <c r="F105" s="171"/>
    </row>
    <row r="106" spans="1:6" x14ac:dyDescent="0.25">
      <c r="A106" s="285">
        <v>43731</v>
      </c>
      <c r="B106" s="286">
        <v>3983</v>
      </c>
      <c r="C106" s="286"/>
      <c r="D106" s="287">
        <v>3467</v>
      </c>
      <c r="E106" s="171"/>
      <c r="F106" s="171"/>
    </row>
    <row r="107" spans="1:6" x14ac:dyDescent="0.25">
      <c r="A107" s="285">
        <v>43732</v>
      </c>
      <c r="B107" s="286">
        <v>5222</v>
      </c>
      <c r="C107" s="286"/>
      <c r="D107" s="287">
        <v>4606</v>
      </c>
      <c r="E107" s="171"/>
      <c r="F107" s="171"/>
    </row>
    <row r="108" spans="1:6" x14ac:dyDescent="0.25">
      <c r="A108" s="285">
        <v>43733</v>
      </c>
      <c r="B108" s="286">
        <v>4816</v>
      </c>
      <c r="C108" s="286"/>
      <c r="D108" s="287">
        <v>4333</v>
      </c>
      <c r="E108" s="171"/>
      <c r="F108" s="171"/>
    </row>
    <row r="109" spans="1:6" x14ac:dyDescent="0.25">
      <c r="A109" s="285">
        <v>43734</v>
      </c>
      <c r="B109" s="286">
        <v>5311</v>
      </c>
      <c r="C109" s="286"/>
      <c r="D109" s="287">
        <v>4219</v>
      </c>
      <c r="E109" s="171"/>
      <c r="F109" s="171"/>
    </row>
    <row r="110" spans="1:6" x14ac:dyDescent="0.25">
      <c r="A110" s="285">
        <v>43735</v>
      </c>
      <c r="B110" s="286">
        <v>7066</v>
      </c>
      <c r="C110" s="286"/>
      <c r="D110" s="287">
        <v>4890</v>
      </c>
      <c r="E110" s="171"/>
      <c r="F110" s="171"/>
    </row>
    <row r="111" spans="1:6" x14ac:dyDescent="0.25">
      <c r="A111" s="285">
        <v>43736</v>
      </c>
      <c r="B111" s="286">
        <v>10406</v>
      </c>
      <c r="C111" s="286"/>
      <c r="D111" s="287">
        <v>7199</v>
      </c>
      <c r="E111" s="171"/>
      <c r="F111" s="171"/>
    </row>
    <row r="112" spans="1:6" x14ac:dyDescent="0.25">
      <c r="A112" s="285">
        <v>43737</v>
      </c>
      <c r="B112" s="286">
        <v>7399</v>
      </c>
      <c r="C112" s="286"/>
      <c r="D112" s="287">
        <v>5543</v>
      </c>
      <c r="E112" s="171"/>
      <c r="F112" s="171"/>
    </row>
    <row r="113" spans="1:6" x14ac:dyDescent="0.25">
      <c r="A113" s="285">
        <v>43738</v>
      </c>
      <c r="B113" s="286">
        <v>3987</v>
      </c>
      <c r="C113" s="286"/>
      <c r="D113" s="287">
        <v>2871</v>
      </c>
      <c r="E113" s="171"/>
      <c r="F113" s="171"/>
    </row>
    <row r="114" spans="1:6" x14ac:dyDescent="0.25">
      <c r="A114" s="285">
        <v>43739</v>
      </c>
      <c r="B114" s="286">
        <v>5029</v>
      </c>
      <c r="C114" s="286"/>
      <c r="D114" s="287">
        <v>4554</v>
      </c>
      <c r="E114" s="171"/>
      <c r="F114" s="171"/>
    </row>
    <row r="115" spans="1:6" x14ac:dyDescent="0.25">
      <c r="A115" s="285">
        <v>43740</v>
      </c>
      <c r="B115" s="286">
        <v>4642</v>
      </c>
      <c r="C115" s="286"/>
      <c r="D115" s="287">
        <v>2542</v>
      </c>
      <c r="E115" s="171"/>
      <c r="F115" s="171"/>
    </row>
    <row r="116" spans="1:6" x14ac:dyDescent="0.25">
      <c r="A116" s="285">
        <v>43741</v>
      </c>
      <c r="B116" s="286">
        <v>5152</v>
      </c>
      <c r="C116" s="286"/>
      <c r="D116" s="287">
        <v>3652</v>
      </c>
      <c r="E116" s="171"/>
      <c r="F116" s="171"/>
    </row>
    <row r="117" spans="1:6" x14ac:dyDescent="0.25">
      <c r="A117" s="285">
        <v>43742</v>
      </c>
      <c r="B117" s="286">
        <v>6786</v>
      </c>
      <c r="C117" s="286"/>
      <c r="D117" s="287">
        <v>4764</v>
      </c>
      <c r="E117" s="171"/>
      <c r="F117" s="171"/>
    </row>
    <row r="118" spans="1:6" x14ac:dyDescent="0.25">
      <c r="A118" s="285">
        <v>43743</v>
      </c>
      <c r="B118" s="286">
        <v>10203</v>
      </c>
      <c r="C118" s="286"/>
      <c r="D118" s="287">
        <v>6871</v>
      </c>
      <c r="E118" s="171"/>
      <c r="F118" s="171"/>
    </row>
    <row r="119" spans="1:6" x14ac:dyDescent="0.25">
      <c r="A119" s="285">
        <v>43744</v>
      </c>
      <c r="B119" s="286">
        <v>7245</v>
      </c>
      <c r="C119" s="286"/>
      <c r="D119" s="287">
        <v>5486</v>
      </c>
      <c r="E119" s="171"/>
      <c r="F119" s="171"/>
    </row>
    <row r="120" spans="1:6" x14ac:dyDescent="0.25">
      <c r="A120" s="285">
        <v>43745</v>
      </c>
      <c r="B120" s="286">
        <v>2820</v>
      </c>
      <c r="C120" s="286"/>
      <c r="D120" s="287">
        <v>2528</v>
      </c>
      <c r="E120" s="171"/>
      <c r="F120" s="171"/>
    </row>
    <row r="121" spans="1:6" x14ac:dyDescent="0.25">
      <c r="A121" s="285">
        <v>43746</v>
      </c>
      <c r="B121" s="286">
        <v>2611</v>
      </c>
      <c r="C121" s="286"/>
      <c r="D121" s="287">
        <v>2405</v>
      </c>
      <c r="E121" s="171"/>
      <c r="F121" s="171"/>
    </row>
    <row r="122" spans="1:6" x14ac:dyDescent="0.25">
      <c r="A122" s="285">
        <v>43747</v>
      </c>
      <c r="B122" s="286">
        <v>2584</v>
      </c>
      <c r="C122" s="286"/>
      <c r="D122" s="287">
        <v>2155</v>
      </c>
      <c r="E122" s="171"/>
      <c r="F122" s="171"/>
    </row>
    <row r="123" spans="1:6" x14ac:dyDescent="0.25">
      <c r="A123" s="285">
        <v>43748</v>
      </c>
      <c r="B123" s="286">
        <v>3113</v>
      </c>
      <c r="C123" s="286"/>
      <c r="D123" s="287">
        <v>2363</v>
      </c>
      <c r="E123" s="171"/>
      <c r="F123" s="171"/>
    </row>
    <row r="124" spans="1:6" x14ac:dyDescent="0.25">
      <c r="A124" s="285">
        <v>43749</v>
      </c>
      <c r="B124" s="286">
        <v>5547</v>
      </c>
      <c r="C124" s="286"/>
      <c r="D124" s="287">
        <v>2872</v>
      </c>
      <c r="E124" s="171"/>
      <c r="F124" s="171"/>
    </row>
    <row r="125" spans="1:6" x14ac:dyDescent="0.25">
      <c r="A125" s="285">
        <v>43750</v>
      </c>
      <c r="B125" s="286">
        <v>8475</v>
      </c>
      <c r="C125" s="286"/>
      <c r="D125" s="287">
        <v>5768</v>
      </c>
      <c r="E125" s="171"/>
      <c r="F125" s="171"/>
    </row>
    <row r="126" spans="1:6" x14ac:dyDescent="0.25">
      <c r="A126" s="285">
        <v>43751</v>
      </c>
      <c r="B126" s="286">
        <v>5503</v>
      </c>
      <c r="C126" s="286"/>
      <c r="D126" s="287">
        <v>3319</v>
      </c>
      <c r="E126" s="171"/>
      <c r="F126" s="171"/>
    </row>
    <row r="127" spans="1:6" x14ac:dyDescent="0.25">
      <c r="A127" s="285">
        <v>43752</v>
      </c>
      <c r="B127" s="286">
        <v>2815</v>
      </c>
      <c r="C127" s="286"/>
      <c r="D127" s="287">
        <v>2433</v>
      </c>
      <c r="E127" s="171"/>
      <c r="F127" s="171"/>
    </row>
    <row r="128" spans="1:6" x14ac:dyDescent="0.25">
      <c r="A128" s="285">
        <v>43753</v>
      </c>
      <c r="B128" s="286">
        <v>2950</v>
      </c>
      <c r="C128" s="286"/>
      <c r="D128" s="287">
        <v>2058</v>
      </c>
      <c r="E128" s="171"/>
      <c r="F128" s="171"/>
    </row>
    <row r="129" spans="1:6" x14ac:dyDescent="0.25">
      <c r="A129" s="285">
        <v>43754</v>
      </c>
      <c r="B129" s="286">
        <v>3043</v>
      </c>
      <c r="C129" s="286"/>
      <c r="D129" s="287">
        <v>2059</v>
      </c>
      <c r="E129" s="171"/>
      <c r="F129" s="171"/>
    </row>
    <row r="130" spans="1:6" x14ac:dyDescent="0.25">
      <c r="A130" s="285">
        <v>43755</v>
      </c>
      <c r="B130" s="286">
        <v>3217</v>
      </c>
      <c r="C130" s="286"/>
      <c r="D130" s="287">
        <v>1992</v>
      </c>
      <c r="E130" s="171"/>
      <c r="F130" s="171"/>
    </row>
    <row r="131" spans="1:6" x14ac:dyDescent="0.25">
      <c r="A131" s="285">
        <v>43756</v>
      </c>
      <c r="B131" s="286">
        <v>4816</v>
      </c>
      <c r="C131" s="286"/>
      <c r="D131" s="287">
        <v>2548</v>
      </c>
      <c r="E131" s="171"/>
      <c r="F131" s="171"/>
    </row>
    <row r="132" spans="1:6" x14ac:dyDescent="0.25">
      <c r="A132" s="285">
        <v>43757</v>
      </c>
      <c r="B132" s="286">
        <v>6962</v>
      </c>
      <c r="C132" s="286"/>
      <c r="D132" s="287">
        <v>4017</v>
      </c>
      <c r="E132" s="171"/>
      <c r="F132" s="171"/>
    </row>
    <row r="133" spans="1:6" x14ac:dyDescent="0.25">
      <c r="A133" s="285">
        <v>43758</v>
      </c>
      <c r="B133" s="286">
        <v>5174</v>
      </c>
      <c r="C133" s="286"/>
      <c r="D133" s="287">
        <v>3075</v>
      </c>
      <c r="E133" s="171"/>
      <c r="F133" s="171"/>
    </row>
    <row r="134" spans="1:6" x14ac:dyDescent="0.25">
      <c r="A134" s="285">
        <v>43759</v>
      </c>
      <c r="B134" s="286">
        <v>2865</v>
      </c>
      <c r="C134" s="286"/>
      <c r="D134" s="287">
        <v>2258</v>
      </c>
      <c r="E134" s="171"/>
      <c r="F134" s="171"/>
    </row>
    <row r="135" spans="1:6" x14ac:dyDescent="0.25">
      <c r="A135" s="285">
        <v>43760</v>
      </c>
      <c r="B135" s="286">
        <v>2776</v>
      </c>
      <c r="C135" s="286"/>
      <c r="D135" s="287">
        <v>1964</v>
      </c>
      <c r="E135" s="171"/>
      <c r="F135" s="171"/>
    </row>
    <row r="136" spans="1:6" x14ac:dyDescent="0.25">
      <c r="A136" s="285">
        <v>43761</v>
      </c>
      <c r="B136" s="286">
        <v>2956</v>
      </c>
      <c r="C136" s="286"/>
      <c r="D136" s="287">
        <v>2076</v>
      </c>
      <c r="E136" s="171"/>
      <c r="F136" s="171"/>
    </row>
    <row r="137" spans="1:6" x14ac:dyDescent="0.25">
      <c r="A137" s="285">
        <v>43762</v>
      </c>
      <c r="B137" s="286">
        <v>3470</v>
      </c>
      <c r="C137" s="286"/>
      <c r="D137" s="287">
        <v>2126</v>
      </c>
      <c r="E137" s="171"/>
      <c r="F137" s="171"/>
    </row>
    <row r="138" spans="1:6" x14ac:dyDescent="0.25">
      <c r="A138" s="285">
        <v>43763</v>
      </c>
      <c r="B138" s="286">
        <v>4842</v>
      </c>
      <c r="C138" s="286"/>
      <c r="D138" s="287">
        <v>2539</v>
      </c>
      <c r="E138" s="171"/>
      <c r="F138" s="171"/>
    </row>
    <row r="139" spans="1:6" x14ac:dyDescent="0.25">
      <c r="A139" s="285">
        <v>43764</v>
      </c>
      <c r="B139" s="286">
        <v>7545</v>
      </c>
      <c r="C139" s="286"/>
      <c r="D139" s="287">
        <v>4301</v>
      </c>
      <c r="E139" s="171"/>
      <c r="F139" s="171"/>
    </row>
    <row r="140" spans="1:6" x14ac:dyDescent="0.25">
      <c r="A140" s="285">
        <v>43765</v>
      </c>
      <c r="B140" s="286">
        <v>4984</v>
      </c>
      <c r="C140" s="286"/>
      <c r="D140" s="287">
        <v>3866</v>
      </c>
      <c r="E140" s="171"/>
      <c r="F140" s="171"/>
    </row>
    <row r="141" spans="1:6" x14ac:dyDescent="0.25">
      <c r="A141" s="285">
        <v>43766</v>
      </c>
      <c r="B141" s="286">
        <v>2673</v>
      </c>
      <c r="C141" s="286"/>
      <c r="D141" s="287">
        <v>2280</v>
      </c>
      <c r="E141" s="171"/>
      <c r="F141" s="171"/>
    </row>
    <row r="142" spans="1:6" x14ac:dyDescent="0.25">
      <c r="A142" s="285">
        <v>43767</v>
      </c>
      <c r="B142" s="286">
        <v>2996</v>
      </c>
      <c r="C142" s="286"/>
      <c r="D142" s="287">
        <v>2455</v>
      </c>
      <c r="E142" s="171"/>
      <c r="F142" s="171"/>
    </row>
    <row r="143" spans="1:6" x14ac:dyDescent="0.25">
      <c r="A143" s="285">
        <v>43768</v>
      </c>
      <c r="B143" s="286">
        <v>3445</v>
      </c>
      <c r="C143" s="286"/>
      <c r="D143" s="287">
        <v>2342</v>
      </c>
      <c r="E143" s="171"/>
      <c r="F143" s="171"/>
    </row>
    <row r="144" spans="1:6" x14ac:dyDescent="0.25">
      <c r="A144" s="285">
        <v>43769</v>
      </c>
      <c r="B144" s="286">
        <v>4179</v>
      </c>
      <c r="C144" s="286"/>
      <c r="D144" s="287">
        <v>3915</v>
      </c>
      <c r="E144" s="171"/>
      <c r="F144" s="171"/>
    </row>
    <row r="145" spans="1:6" x14ac:dyDescent="0.25">
      <c r="A145" s="285">
        <v>43770</v>
      </c>
      <c r="B145" s="286">
        <v>7117</v>
      </c>
      <c r="C145" s="286"/>
      <c r="D145" s="287">
        <v>4825</v>
      </c>
      <c r="E145" s="171"/>
      <c r="F145" s="171"/>
    </row>
    <row r="146" spans="1:6" x14ac:dyDescent="0.25">
      <c r="A146" s="285">
        <v>43771</v>
      </c>
      <c r="B146" s="286">
        <v>10241</v>
      </c>
      <c r="C146" s="286"/>
      <c r="D146" s="287">
        <v>7003</v>
      </c>
      <c r="E146" s="171"/>
      <c r="F146" s="171"/>
    </row>
    <row r="147" spans="1:6" x14ac:dyDescent="0.25">
      <c r="A147" s="285">
        <v>43772</v>
      </c>
      <c r="B147" s="286">
        <v>6811</v>
      </c>
      <c r="C147" s="286"/>
      <c r="D147" s="287">
        <v>4702</v>
      </c>
      <c r="E147" s="171"/>
      <c r="F147" s="171"/>
    </row>
    <row r="148" spans="1:6" x14ac:dyDescent="0.25">
      <c r="A148" s="285">
        <v>43773</v>
      </c>
      <c r="B148" s="286">
        <v>2897</v>
      </c>
      <c r="C148" s="286"/>
      <c r="D148" s="287">
        <v>2282</v>
      </c>
      <c r="E148" s="171"/>
      <c r="F148" s="171"/>
    </row>
    <row r="149" spans="1:6" x14ac:dyDescent="0.25">
      <c r="A149" s="285">
        <v>43774</v>
      </c>
      <c r="B149" s="286">
        <v>2874</v>
      </c>
      <c r="C149" s="286"/>
      <c r="D149" s="287">
        <v>2168</v>
      </c>
      <c r="E149" s="171"/>
      <c r="F149" s="171"/>
    </row>
    <row r="150" spans="1:6" x14ac:dyDescent="0.25">
      <c r="A150" s="285">
        <v>43775</v>
      </c>
      <c r="B150" s="286">
        <v>2868</v>
      </c>
      <c r="C150" s="286"/>
      <c r="D150" s="287">
        <v>2100</v>
      </c>
      <c r="E150" s="171"/>
      <c r="F150" s="171"/>
    </row>
    <row r="151" spans="1:6" x14ac:dyDescent="0.25">
      <c r="A151" s="285">
        <v>43776</v>
      </c>
      <c r="B151" s="286">
        <v>2967</v>
      </c>
      <c r="C151" s="286"/>
      <c r="D151" s="287">
        <v>2076</v>
      </c>
      <c r="E151" s="171"/>
      <c r="F151" s="171"/>
    </row>
    <row r="152" spans="1:6" x14ac:dyDescent="0.25">
      <c r="A152" s="285">
        <v>43777</v>
      </c>
      <c r="B152" s="286">
        <v>4305</v>
      </c>
      <c r="C152" s="286"/>
      <c r="D152" s="287">
        <v>2357</v>
      </c>
      <c r="E152" s="171"/>
      <c r="F152" s="171"/>
    </row>
    <row r="153" spans="1:6" x14ac:dyDescent="0.25">
      <c r="A153" s="285">
        <v>43778</v>
      </c>
      <c r="B153" s="286">
        <v>7157</v>
      </c>
      <c r="C153" s="286"/>
      <c r="D153" s="287">
        <v>4027</v>
      </c>
      <c r="E153" s="171"/>
      <c r="F153" s="171"/>
    </row>
    <row r="154" spans="1:6" x14ac:dyDescent="0.25">
      <c r="A154" s="285">
        <v>43779</v>
      </c>
      <c r="B154" s="286">
        <v>5007</v>
      </c>
      <c r="C154" s="286"/>
      <c r="D154" s="287">
        <v>3434</v>
      </c>
      <c r="E154" s="171"/>
      <c r="F154" s="171"/>
    </row>
    <row r="155" spans="1:6" x14ac:dyDescent="0.25">
      <c r="A155" s="285">
        <v>43780</v>
      </c>
      <c r="B155" s="286">
        <v>2345</v>
      </c>
      <c r="C155" s="286"/>
      <c r="D155" s="287">
        <v>2024</v>
      </c>
      <c r="E155" s="171"/>
      <c r="F155" s="171"/>
    </row>
    <row r="156" spans="1:6" x14ac:dyDescent="0.25">
      <c r="A156" s="285">
        <v>43781</v>
      </c>
      <c r="B156" s="286">
        <v>2189</v>
      </c>
      <c r="C156" s="286"/>
      <c r="D156" s="287">
        <v>1789</v>
      </c>
      <c r="E156" s="171"/>
      <c r="F156" s="171"/>
    </row>
    <row r="157" spans="1:6" x14ac:dyDescent="0.25">
      <c r="A157" s="285">
        <v>43782</v>
      </c>
      <c r="B157" s="286">
        <v>2588</v>
      </c>
      <c r="C157" s="286"/>
      <c r="D157" s="287">
        <v>1837</v>
      </c>
      <c r="E157" s="171"/>
      <c r="F157" s="171"/>
    </row>
    <row r="158" spans="1:6" x14ac:dyDescent="0.25">
      <c r="A158" s="285">
        <v>43783</v>
      </c>
      <c r="B158" s="286">
        <v>2660</v>
      </c>
      <c r="C158" s="286"/>
      <c r="D158" s="287">
        <v>1908</v>
      </c>
      <c r="E158" s="171"/>
      <c r="F158" s="171"/>
    </row>
    <row r="159" spans="1:6" x14ac:dyDescent="0.25">
      <c r="A159" s="285">
        <v>43784</v>
      </c>
      <c r="B159" s="286">
        <v>3895</v>
      </c>
      <c r="C159" s="286"/>
      <c r="D159" s="287">
        <v>2309</v>
      </c>
      <c r="E159" s="171"/>
      <c r="F159" s="171"/>
    </row>
    <row r="160" spans="1:6" x14ac:dyDescent="0.25">
      <c r="A160" s="285">
        <v>43785</v>
      </c>
      <c r="B160" s="286">
        <v>5789</v>
      </c>
      <c r="C160" s="286"/>
      <c r="D160" s="287">
        <v>3760</v>
      </c>
      <c r="E160" s="171"/>
      <c r="F160" s="171"/>
    </row>
    <row r="161" spans="1:6" x14ac:dyDescent="0.25">
      <c r="A161" s="285">
        <v>43786</v>
      </c>
      <c r="B161" s="286">
        <v>4619</v>
      </c>
      <c r="C161" s="286"/>
      <c r="D161" s="287">
        <v>2985</v>
      </c>
      <c r="E161" s="171"/>
      <c r="F161" s="171"/>
    </row>
    <row r="162" spans="1:6" x14ac:dyDescent="0.25">
      <c r="A162" s="285">
        <v>43787</v>
      </c>
      <c r="B162" s="286">
        <v>2112</v>
      </c>
      <c r="C162" s="286"/>
      <c r="D162" s="287">
        <v>1797</v>
      </c>
      <c r="E162" s="171"/>
      <c r="F162" s="171"/>
    </row>
    <row r="163" spans="1:6" x14ac:dyDescent="0.25">
      <c r="A163" s="285">
        <v>43788</v>
      </c>
      <c r="B163" s="286">
        <v>2056</v>
      </c>
      <c r="C163" s="286"/>
      <c r="D163" s="287">
        <v>1472</v>
      </c>
      <c r="E163" s="171"/>
      <c r="F163" s="171"/>
    </row>
    <row r="164" spans="1:6" x14ac:dyDescent="0.25">
      <c r="A164" s="285">
        <v>43789</v>
      </c>
      <c r="B164" s="286">
        <v>2225</v>
      </c>
      <c r="C164" s="286"/>
      <c r="D164" s="287">
        <v>1380</v>
      </c>
      <c r="E164" s="171"/>
      <c r="F164" s="171"/>
    </row>
    <row r="165" spans="1:6" x14ac:dyDescent="0.25">
      <c r="A165" s="285">
        <v>43790</v>
      </c>
      <c r="B165" s="286">
        <v>2426</v>
      </c>
      <c r="C165" s="286"/>
      <c r="D165" s="287">
        <v>1770</v>
      </c>
      <c r="E165" s="171"/>
      <c r="F165" s="171"/>
    </row>
    <row r="166" spans="1:6" x14ac:dyDescent="0.25">
      <c r="A166" s="285">
        <v>43791</v>
      </c>
      <c r="B166" s="286">
        <v>3888</v>
      </c>
      <c r="C166" s="286"/>
      <c r="D166" s="287">
        <v>2260</v>
      </c>
      <c r="E166" s="171"/>
      <c r="F166" s="171"/>
    </row>
    <row r="167" spans="1:6" x14ac:dyDescent="0.25">
      <c r="A167" s="285">
        <v>43792</v>
      </c>
      <c r="B167" s="286">
        <v>6084</v>
      </c>
      <c r="C167" s="286"/>
      <c r="D167" s="287">
        <v>3271</v>
      </c>
      <c r="E167" s="171"/>
      <c r="F167" s="171"/>
    </row>
    <row r="168" spans="1:6" x14ac:dyDescent="0.25">
      <c r="A168" s="285">
        <v>43793</v>
      </c>
      <c r="B168" s="286">
        <v>4701</v>
      </c>
      <c r="C168" s="286"/>
      <c r="D168" s="287">
        <v>3011</v>
      </c>
      <c r="E168" s="171"/>
      <c r="F168" s="171"/>
    </row>
    <row r="169" spans="1:6" x14ac:dyDescent="0.25">
      <c r="A169" s="285">
        <v>43794</v>
      </c>
      <c r="B169" s="286">
        <v>2684</v>
      </c>
      <c r="C169" s="286"/>
      <c r="D169" s="287">
        <v>4483</v>
      </c>
      <c r="E169" s="171"/>
      <c r="F169" s="171"/>
    </row>
    <row r="170" spans="1:6" x14ac:dyDescent="0.25">
      <c r="A170" s="285">
        <v>43795</v>
      </c>
      <c r="B170" s="286">
        <v>3348</v>
      </c>
      <c r="C170" s="286"/>
      <c r="D170" s="287">
        <v>3915</v>
      </c>
      <c r="E170" s="171"/>
      <c r="F170" s="171"/>
    </row>
    <row r="171" spans="1:6" x14ac:dyDescent="0.25">
      <c r="A171" s="285">
        <v>43796</v>
      </c>
      <c r="B171" s="286">
        <v>3274</v>
      </c>
      <c r="C171" s="286"/>
      <c r="D171" s="287">
        <v>2284</v>
      </c>
      <c r="E171" s="171"/>
      <c r="F171" s="171"/>
    </row>
    <row r="172" spans="1:6" x14ac:dyDescent="0.25">
      <c r="A172" s="285">
        <v>43797</v>
      </c>
      <c r="B172" s="286">
        <v>3678</v>
      </c>
      <c r="C172" s="286"/>
      <c r="D172" s="287">
        <v>4791</v>
      </c>
      <c r="E172" s="171"/>
      <c r="F172" s="171"/>
    </row>
    <row r="173" spans="1:6" x14ac:dyDescent="0.25">
      <c r="A173" s="285">
        <v>43798</v>
      </c>
      <c r="B173" s="286">
        <v>5613</v>
      </c>
      <c r="C173" s="286"/>
      <c r="D173" s="287">
        <v>2369</v>
      </c>
      <c r="E173" s="171"/>
      <c r="F173" s="171"/>
    </row>
    <row r="174" spans="1:6" x14ac:dyDescent="0.25">
      <c r="A174" s="285">
        <v>43799</v>
      </c>
      <c r="B174" s="286">
        <v>8313</v>
      </c>
      <c r="C174" s="286"/>
      <c r="D174" s="287">
        <v>5170</v>
      </c>
      <c r="E174" s="171"/>
      <c r="F174" s="171"/>
    </row>
    <row r="175" spans="1:6" x14ac:dyDescent="0.25">
      <c r="A175" s="285">
        <v>43800</v>
      </c>
      <c r="B175" s="286">
        <v>6437</v>
      </c>
      <c r="C175" s="286"/>
      <c r="D175" s="287">
        <v>4412</v>
      </c>
      <c r="E175" s="171"/>
      <c r="F175" s="171"/>
    </row>
    <row r="176" spans="1:6" x14ac:dyDescent="0.25">
      <c r="A176" s="285">
        <v>43801</v>
      </c>
      <c r="B176" s="286">
        <v>3138</v>
      </c>
      <c r="C176" s="286"/>
      <c r="D176" s="287">
        <v>2244</v>
      </c>
      <c r="E176" s="171"/>
      <c r="F176" s="171"/>
    </row>
    <row r="177" spans="1:6" x14ac:dyDescent="0.25">
      <c r="A177" s="285">
        <v>43802</v>
      </c>
      <c r="B177" s="286">
        <v>3400</v>
      </c>
      <c r="C177" s="286"/>
      <c r="D177" s="287">
        <v>2281</v>
      </c>
      <c r="E177" s="171"/>
      <c r="F177" s="171"/>
    </row>
    <row r="178" spans="1:6" x14ac:dyDescent="0.25">
      <c r="A178" s="285">
        <v>43803</v>
      </c>
      <c r="B178" s="286">
        <v>3731</v>
      </c>
      <c r="C178" s="286"/>
      <c r="D178" s="287">
        <v>2260</v>
      </c>
      <c r="E178" s="171"/>
      <c r="F178" s="171"/>
    </row>
    <row r="179" spans="1:6" x14ac:dyDescent="0.25">
      <c r="A179" s="285">
        <v>43804</v>
      </c>
      <c r="B179" s="286">
        <v>4162</v>
      </c>
      <c r="C179" s="286"/>
      <c r="D179" s="287">
        <v>2333</v>
      </c>
      <c r="E179" s="171"/>
      <c r="F179" s="171"/>
    </row>
    <row r="180" spans="1:6" x14ac:dyDescent="0.25">
      <c r="A180" s="285">
        <v>43805</v>
      </c>
      <c r="B180" s="286">
        <v>6716</v>
      </c>
      <c r="C180" s="286"/>
      <c r="D180" s="287">
        <v>4278</v>
      </c>
      <c r="E180" s="171"/>
      <c r="F180" s="171"/>
    </row>
    <row r="181" spans="1:6" x14ac:dyDescent="0.25">
      <c r="A181" s="285">
        <v>43806</v>
      </c>
      <c r="B181" s="286">
        <v>9029</v>
      </c>
      <c r="C181" s="286"/>
      <c r="D181" s="287">
        <v>4897</v>
      </c>
      <c r="E181" s="171"/>
      <c r="F181" s="171"/>
    </row>
    <row r="182" spans="1:6" x14ac:dyDescent="0.25">
      <c r="A182" s="285">
        <v>43807</v>
      </c>
      <c r="B182" s="286">
        <v>7180</v>
      </c>
      <c r="C182" s="286"/>
      <c r="D182" s="287">
        <v>4884</v>
      </c>
      <c r="E182" s="171"/>
      <c r="F182" s="171"/>
    </row>
    <row r="183" spans="1:6" x14ac:dyDescent="0.25">
      <c r="A183" s="285">
        <v>43808</v>
      </c>
      <c r="B183" s="286">
        <v>3362</v>
      </c>
      <c r="C183" s="286"/>
      <c r="D183" s="287">
        <v>2364</v>
      </c>
      <c r="E183" s="171"/>
      <c r="F183" s="171"/>
    </row>
    <row r="184" spans="1:6" x14ac:dyDescent="0.25">
      <c r="A184" s="285">
        <v>43809</v>
      </c>
      <c r="B184" s="286">
        <v>4285</v>
      </c>
      <c r="C184" s="286"/>
      <c r="D184" s="287">
        <v>2406</v>
      </c>
      <c r="E184" s="171"/>
      <c r="F184" s="171"/>
    </row>
    <row r="185" spans="1:6" x14ac:dyDescent="0.25">
      <c r="A185" s="285">
        <v>43810</v>
      </c>
      <c r="B185" s="286">
        <v>4664</v>
      </c>
      <c r="C185" s="286"/>
      <c r="D185" s="287">
        <v>3788</v>
      </c>
      <c r="E185" s="171"/>
      <c r="F185" s="171"/>
    </row>
    <row r="186" spans="1:6" x14ac:dyDescent="0.25">
      <c r="A186" s="285">
        <v>43811</v>
      </c>
      <c r="B186" s="286">
        <v>6462</v>
      </c>
      <c r="C186" s="286"/>
      <c r="D186" s="287">
        <v>4468</v>
      </c>
      <c r="E186" s="171"/>
      <c r="F186" s="171"/>
    </row>
    <row r="187" spans="1:6" x14ac:dyDescent="0.25">
      <c r="A187" s="285">
        <v>43812</v>
      </c>
      <c r="B187" s="286">
        <v>8742</v>
      </c>
      <c r="C187" s="286"/>
      <c r="D187" s="287">
        <v>5072</v>
      </c>
      <c r="E187" s="171"/>
      <c r="F187" s="171"/>
    </row>
    <row r="188" spans="1:6" x14ac:dyDescent="0.25">
      <c r="A188" s="285">
        <v>43813</v>
      </c>
      <c r="B188" s="286">
        <v>12395</v>
      </c>
      <c r="C188" s="286"/>
      <c r="D188" s="287">
        <v>5702</v>
      </c>
      <c r="E188" s="171"/>
      <c r="F188" s="171"/>
    </row>
    <row r="189" spans="1:6" x14ac:dyDescent="0.25">
      <c r="A189" s="285">
        <v>43814</v>
      </c>
      <c r="B189" s="286">
        <v>9451</v>
      </c>
      <c r="C189" s="286"/>
      <c r="D189" s="287">
        <v>5507</v>
      </c>
      <c r="E189" s="171"/>
      <c r="F189" s="171"/>
    </row>
    <row r="190" spans="1:6" x14ac:dyDescent="0.25">
      <c r="A190" s="285">
        <v>43815</v>
      </c>
      <c r="B190" s="286">
        <v>4399</v>
      </c>
      <c r="C190" s="286"/>
      <c r="D190" s="287">
        <v>4064</v>
      </c>
      <c r="E190" s="171"/>
      <c r="F190" s="171"/>
    </row>
    <row r="191" spans="1:6" x14ac:dyDescent="0.25">
      <c r="A191" s="285">
        <v>43816</v>
      </c>
      <c r="B191" s="286">
        <v>4708</v>
      </c>
      <c r="C191" s="286"/>
      <c r="D191" s="287">
        <v>3918</v>
      </c>
      <c r="E191" s="171"/>
      <c r="F191" s="171"/>
    </row>
    <row r="192" spans="1:6" x14ac:dyDescent="0.25">
      <c r="A192" s="285">
        <v>43817</v>
      </c>
      <c r="B192" s="286">
        <v>5628</v>
      </c>
      <c r="C192" s="286"/>
      <c r="D192" s="287">
        <v>4211</v>
      </c>
      <c r="E192" s="171"/>
      <c r="F192" s="171"/>
    </row>
    <row r="193" spans="1:6" x14ac:dyDescent="0.25">
      <c r="A193" s="285">
        <v>43818</v>
      </c>
      <c r="B193" s="286">
        <v>6664</v>
      </c>
      <c r="C193" s="286"/>
      <c r="D193" s="287">
        <v>4451</v>
      </c>
      <c r="E193" s="171"/>
      <c r="F193" s="171"/>
    </row>
    <row r="194" spans="1:6" x14ac:dyDescent="0.25">
      <c r="A194" s="285">
        <v>43819</v>
      </c>
      <c r="B194" s="286">
        <v>9683</v>
      </c>
      <c r="C194" s="286"/>
      <c r="D194" s="287">
        <v>4684</v>
      </c>
      <c r="E194" s="171"/>
      <c r="F194" s="171"/>
    </row>
    <row r="195" spans="1:6" x14ac:dyDescent="0.25">
      <c r="A195" s="285">
        <v>43820</v>
      </c>
      <c r="B195" s="286">
        <v>11505</v>
      </c>
      <c r="C195" s="286"/>
      <c r="D195" s="287">
        <v>6040</v>
      </c>
      <c r="E195" s="171"/>
      <c r="F195" s="171"/>
    </row>
    <row r="196" spans="1:6" x14ac:dyDescent="0.25">
      <c r="A196" s="285">
        <v>43821</v>
      </c>
      <c r="B196" s="286">
        <v>8054</v>
      </c>
      <c r="C196" s="286"/>
      <c r="D196" s="287">
        <v>5613</v>
      </c>
      <c r="E196" s="171"/>
      <c r="F196" s="171"/>
    </row>
    <row r="197" spans="1:6" x14ac:dyDescent="0.25">
      <c r="A197" s="285">
        <v>43822</v>
      </c>
      <c r="B197" s="286">
        <v>5415</v>
      </c>
      <c r="C197" s="286"/>
      <c r="D197" s="287">
        <v>4525</v>
      </c>
      <c r="E197" s="171"/>
      <c r="F197" s="171"/>
    </row>
    <row r="198" spans="1:6" x14ac:dyDescent="0.25">
      <c r="A198" s="285">
        <v>43823</v>
      </c>
      <c r="B198" s="286">
        <v>6621</v>
      </c>
      <c r="C198" s="286"/>
      <c r="D198" s="287">
        <v>4179</v>
      </c>
      <c r="E198" s="171"/>
      <c r="F198" s="171"/>
    </row>
    <row r="199" spans="1:6" x14ac:dyDescent="0.25">
      <c r="A199" s="285">
        <v>43824</v>
      </c>
      <c r="B199" s="286">
        <v>9784</v>
      </c>
      <c r="C199" s="286"/>
      <c r="D199" s="287">
        <v>2204</v>
      </c>
      <c r="E199" s="171"/>
      <c r="F199" s="171"/>
    </row>
    <row r="200" spans="1:6" x14ac:dyDescent="0.25">
      <c r="A200" s="285">
        <v>43825</v>
      </c>
      <c r="B200" s="286">
        <v>6444</v>
      </c>
      <c r="C200" s="286"/>
      <c r="D200" s="287">
        <v>2243</v>
      </c>
      <c r="E200" s="171"/>
      <c r="F200" s="171"/>
    </row>
    <row r="201" spans="1:6" x14ac:dyDescent="0.25">
      <c r="A201" s="285">
        <v>43826</v>
      </c>
      <c r="B201" s="286">
        <v>5502</v>
      </c>
      <c r="C201" s="286"/>
      <c r="D201" s="287">
        <v>2502</v>
      </c>
      <c r="E201" s="171"/>
      <c r="F201" s="171"/>
    </row>
    <row r="202" spans="1:6" x14ac:dyDescent="0.25">
      <c r="A202" s="285">
        <v>43827</v>
      </c>
      <c r="B202" s="286">
        <v>6378</v>
      </c>
      <c r="C202" s="286"/>
      <c r="D202" s="287">
        <v>3288</v>
      </c>
      <c r="E202" s="171"/>
      <c r="F202" s="171"/>
    </row>
    <row r="203" spans="1:6" x14ac:dyDescent="0.25">
      <c r="A203" s="285">
        <v>43828</v>
      </c>
      <c r="B203" s="286">
        <v>6172</v>
      </c>
      <c r="C203" s="286"/>
      <c r="D203" s="287">
        <v>3260</v>
      </c>
      <c r="E203" s="171"/>
      <c r="F203" s="171"/>
    </row>
    <row r="204" spans="1:6" x14ac:dyDescent="0.25">
      <c r="A204" s="285">
        <v>43829</v>
      </c>
      <c r="B204" s="286">
        <v>4475</v>
      </c>
      <c r="C204" s="286"/>
      <c r="D204" s="287">
        <v>2374</v>
      </c>
      <c r="E204" s="171"/>
      <c r="F204" s="171"/>
    </row>
    <row r="205" spans="1:6" x14ac:dyDescent="0.25">
      <c r="A205" s="285">
        <v>43830</v>
      </c>
      <c r="B205" s="286">
        <v>10577</v>
      </c>
      <c r="C205" s="286"/>
      <c r="D205" s="287">
        <v>5380</v>
      </c>
      <c r="E205" s="171"/>
      <c r="F205" s="171"/>
    </row>
    <row r="206" spans="1:6" x14ac:dyDescent="0.25">
      <c r="A206" s="285">
        <v>43831</v>
      </c>
      <c r="B206" s="286">
        <v>8891</v>
      </c>
      <c r="C206" s="286"/>
      <c r="D206" s="287">
        <v>5127</v>
      </c>
      <c r="E206" s="171"/>
      <c r="F206" s="171"/>
    </row>
    <row r="207" spans="1:6" x14ac:dyDescent="0.25">
      <c r="A207" s="285">
        <v>43832</v>
      </c>
      <c r="B207" s="286">
        <v>4363</v>
      </c>
      <c r="C207" s="286"/>
      <c r="D207" s="287">
        <v>2348</v>
      </c>
      <c r="E207" s="171"/>
      <c r="F207" s="171"/>
    </row>
    <row r="208" spans="1:6" x14ac:dyDescent="0.25">
      <c r="A208" s="285">
        <v>43833</v>
      </c>
      <c r="B208" s="286">
        <v>5318</v>
      </c>
      <c r="C208" s="286"/>
      <c r="D208" s="287">
        <v>2099</v>
      </c>
      <c r="E208" s="171"/>
      <c r="F208" s="171"/>
    </row>
    <row r="209" spans="1:6" x14ac:dyDescent="0.25">
      <c r="A209" s="285">
        <v>43834</v>
      </c>
      <c r="B209" s="286">
        <v>7013</v>
      </c>
      <c r="C209" s="286"/>
      <c r="D209" s="287">
        <v>2674</v>
      </c>
      <c r="E209" s="171"/>
      <c r="F209" s="171"/>
    </row>
    <row r="210" spans="1:6" x14ac:dyDescent="0.25">
      <c r="A210" s="285">
        <v>43835</v>
      </c>
      <c r="B210" s="286">
        <v>5819</v>
      </c>
      <c r="C210" s="286"/>
      <c r="D210" s="287">
        <v>2690</v>
      </c>
      <c r="E210" s="171"/>
      <c r="F210" s="171"/>
    </row>
    <row r="211" spans="1:6" x14ac:dyDescent="0.25">
      <c r="A211" s="285">
        <v>43836</v>
      </c>
      <c r="B211" s="286">
        <v>3557</v>
      </c>
      <c r="C211" s="286"/>
      <c r="D211" s="287">
        <v>1542</v>
      </c>
      <c r="E211" s="171"/>
      <c r="F211" s="171"/>
    </row>
    <row r="212" spans="1:6" x14ac:dyDescent="0.25">
      <c r="A212" s="285">
        <v>43837</v>
      </c>
      <c r="B212" s="286">
        <v>3049</v>
      </c>
      <c r="C212" s="286"/>
      <c r="D212" s="287">
        <v>1768</v>
      </c>
      <c r="E212" s="171"/>
      <c r="F212" s="171"/>
    </row>
    <row r="213" spans="1:6" x14ac:dyDescent="0.25">
      <c r="A213" s="285">
        <v>43838</v>
      </c>
      <c r="B213" s="286">
        <v>3084</v>
      </c>
      <c r="C213" s="286"/>
      <c r="D213" s="287">
        <v>1540</v>
      </c>
      <c r="E213" s="171"/>
      <c r="F213" s="171"/>
    </row>
    <row r="214" spans="1:6" x14ac:dyDescent="0.25">
      <c r="A214" s="285">
        <v>43839</v>
      </c>
      <c r="B214" s="286">
        <v>3148</v>
      </c>
      <c r="C214" s="286"/>
      <c r="D214" s="287">
        <v>1535</v>
      </c>
      <c r="E214" s="171"/>
      <c r="F214" s="171"/>
    </row>
    <row r="215" spans="1:6" x14ac:dyDescent="0.25">
      <c r="A215" s="285">
        <v>43840</v>
      </c>
      <c r="B215" s="286">
        <v>4198</v>
      </c>
      <c r="C215" s="286"/>
      <c r="D215" s="287">
        <v>1978</v>
      </c>
      <c r="E215" s="171"/>
      <c r="F215" s="171"/>
    </row>
    <row r="216" spans="1:6" x14ac:dyDescent="0.25">
      <c r="A216" s="285">
        <v>43841</v>
      </c>
      <c r="B216" s="286">
        <v>6769</v>
      </c>
      <c r="C216" s="286"/>
      <c r="D216" s="287">
        <v>2556</v>
      </c>
      <c r="E216" s="171"/>
      <c r="F216" s="171"/>
    </row>
    <row r="217" spans="1:6" x14ac:dyDescent="0.25">
      <c r="A217" s="285">
        <v>43842</v>
      </c>
      <c r="B217" s="286">
        <v>4991</v>
      </c>
      <c r="C217" s="286"/>
      <c r="D217" s="287">
        <v>2314</v>
      </c>
      <c r="E217" s="171"/>
      <c r="F217" s="171"/>
    </row>
    <row r="218" spans="1:6" x14ac:dyDescent="0.25">
      <c r="A218" s="285">
        <v>43843</v>
      </c>
      <c r="B218" s="286">
        <v>2875</v>
      </c>
      <c r="C218" s="286"/>
      <c r="D218" s="287">
        <v>1779</v>
      </c>
      <c r="E218" s="171"/>
      <c r="F218" s="171"/>
    </row>
    <row r="219" spans="1:6" x14ac:dyDescent="0.25">
      <c r="A219" s="285">
        <v>43844</v>
      </c>
      <c r="B219" s="286">
        <v>3017</v>
      </c>
      <c r="C219" s="286"/>
      <c r="D219" s="287">
        <v>1817</v>
      </c>
      <c r="E219" s="171"/>
      <c r="F219" s="171"/>
    </row>
    <row r="220" spans="1:6" x14ac:dyDescent="0.25">
      <c r="A220" s="285">
        <v>43845</v>
      </c>
      <c r="B220" s="286">
        <v>2942</v>
      </c>
      <c r="C220" s="286"/>
      <c r="D220" s="287">
        <v>1947</v>
      </c>
      <c r="E220" s="171"/>
      <c r="F220" s="171"/>
    </row>
    <row r="221" spans="1:6" x14ac:dyDescent="0.25">
      <c r="A221" s="285">
        <v>43846</v>
      </c>
      <c r="B221" s="286">
        <v>3192</v>
      </c>
      <c r="C221" s="286"/>
      <c r="D221" s="287">
        <v>2080</v>
      </c>
      <c r="E221" s="171"/>
      <c r="F221" s="171"/>
    </row>
    <row r="222" spans="1:6" x14ac:dyDescent="0.25">
      <c r="A222" s="285">
        <v>43847</v>
      </c>
      <c r="B222" s="286">
        <v>4551</v>
      </c>
      <c r="C222" s="286"/>
      <c r="D222" s="287">
        <v>2293</v>
      </c>
      <c r="E222" s="171"/>
      <c r="F222" s="171"/>
    </row>
    <row r="223" spans="1:6" x14ac:dyDescent="0.25">
      <c r="A223" s="285">
        <v>43848</v>
      </c>
      <c r="B223" s="286">
        <v>7193</v>
      </c>
      <c r="C223" s="286"/>
      <c r="D223" s="287">
        <v>2759</v>
      </c>
      <c r="E223" s="171"/>
      <c r="F223" s="171"/>
    </row>
    <row r="224" spans="1:6" x14ac:dyDescent="0.25">
      <c r="A224" s="285">
        <v>43849</v>
      </c>
      <c r="B224" s="286">
        <v>5401</v>
      </c>
      <c r="C224" s="286"/>
      <c r="D224" s="287">
        <v>2302</v>
      </c>
      <c r="E224" s="171"/>
      <c r="F224" s="171"/>
    </row>
    <row r="225" spans="1:6" x14ac:dyDescent="0.25">
      <c r="A225" s="285">
        <v>43850</v>
      </c>
      <c r="B225" s="286">
        <v>2598</v>
      </c>
      <c r="C225" s="286"/>
      <c r="D225" s="287">
        <v>1476</v>
      </c>
      <c r="E225" s="171"/>
      <c r="F225" s="171"/>
    </row>
    <row r="226" spans="1:6" x14ac:dyDescent="0.25">
      <c r="A226" s="285">
        <v>43851</v>
      </c>
      <c r="B226" s="286">
        <v>2695</v>
      </c>
      <c r="C226" s="286"/>
      <c r="D226" s="287">
        <v>1451</v>
      </c>
      <c r="E226" s="171"/>
      <c r="F226" s="171"/>
    </row>
    <row r="227" spans="1:6" x14ac:dyDescent="0.25">
      <c r="A227" s="285">
        <v>43852</v>
      </c>
      <c r="B227" s="286">
        <v>2852</v>
      </c>
      <c r="C227" s="286"/>
      <c r="D227" s="287">
        <v>1529</v>
      </c>
      <c r="E227" s="171"/>
      <c r="F227" s="171"/>
    </row>
    <row r="228" spans="1:6" x14ac:dyDescent="0.25">
      <c r="A228" s="285">
        <v>43853</v>
      </c>
      <c r="B228" s="286">
        <v>3142</v>
      </c>
      <c r="C228" s="286"/>
      <c r="D228" s="287">
        <v>1734</v>
      </c>
      <c r="E228" s="171"/>
      <c r="F228" s="171"/>
    </row>
    <row r="229" spans="1:6" x14ac:dyDescent="0.25">
      <c r="A229" s="285">
        <v>43854</v>
      </c>
      <c r="B229" s="286">
        <v>4603</v>
      </c>
      <c r="C229" s="286"/>
      <c r="D229" s="287">
        <v>2217</v>
      </c>
      <c r="E229" s="171"/>
      <c r="F229" s="171"/>
    </row>
    <row r="230" spans="1:6" x14ac:dyDescent="0.25">
      <c r="A230" s="285">
        <v>43855</v>
      </c>
      <c r="B230" s="286">
        <v>7561</v>
      </c>
      <c r="C230" s="286"/>
      <c r="D230" s="287">
        <v>3350</v>
      </c>
      <c r="E230" s="171"/>
      <c r="F230" s="171"/>
    </row>
    <row r="231" spans="1:6" x14ac:dyDescent="0.25">
      <c r="A231" s="285">
        <v>43856</v>
      </c>
      <c r="B231" s="286">
        <v>6027</v>
      </c>
      <c r="C231" s="286"/>
      <c r="D231" s="287">
        <v>2516</v>
      </c>
      <c r="E231" s="171"/>
      <c r="F231" s="171"/>
    </row>
    <row r="232" spans="1:6" x14ac:dyDescent="0.25">
      <c r="A232" s="285">
        <v>43857</v>
      </c>
      <c r="B232" s="286">
        <v>2751</v>
      </c>
      <c r="C232" s="286"/>
      <c r="D232" s="287">
        <v>1686</v>
      </c>
      <c r="E232" s="171"/>
      <c r="F232" s="171"/>
    </row>
    <row r="233" spans="1:6" x14ac:dyDescent="0.25">
      <c r="A233" s="285">
        <v>43858</v>
      </c>
      <c r="B233" s="286">
        <v>2556</v>
      </c>
      <c r="C233" s="286"/>
      <c r="D233" s="287">
        <v>1787</v>
      </c>
      <c r="E233" s="171"/>
      <c r="F233" s="171"/>
    </row>
    <row r="234" spans="1:6" x14ac:dyDescent="0.25">
      <c r="A234" s="285">
        <v>43859</v>
      </c>
      <c r="B234" s="286">
        <v>2720</v>
      </c>
      <c r="C234" s="286"/>
      <c r="D234" s="287">
        <v>1560</v>
      </c>
      <c r="E234" s="171"/>
      <c r="F234" s="171"/>
    </row>
    <row r="235" spans="1:6" x14ac:dyDescent="0.25">
      <c r="A235" s="285">
        <v>43860</v>
      </c>
      <c r="B235" s="286">
        <v>2839</v>
      </c>
      <c r="C235" s="286"/>
      <c r="D235" s="287">
        <v>1830</v>
      </c>
      <c r="E235" s="171"/>
      <c r="F235" s="171"/>
    </row>
    <row r="236" spans="1:6" x14ac:dyDescent="0.25">
      <c r="A236" s="285">
        <v>43861</v>
      </c>
      <c r="B236" s="286">
        <v>4649</v>
      </c>
      <c r="C236" s="286"/>
      <c r="D236" s="287">
        <v>2235</v>
      </c>
      <c r="E236" s="171"/>
      <c r="F236" s="171"/>
    </row>
    <row r="237" spans="1:6" x14ac:dyDescent="0.25">
      <c r="A237" s="285">
        <v>43862</v>
      </c>
      <c r="B237" s="286">
        <v>7318</v>
      </c>
      <c r="C237" s="286"/>
      <c r="D237" s="287">
        <v>3827</v>
      </c>
      <c r="E237" s="171"/>
      <c r="F237" s="171"/>
    </row>
    <row r="238" spans="1:6" x14ac:dyDescent="0.25">
      <c r="A238" s="285">
        <v>43863</v>
      </c>
      <c r="B238" s="286">
        <v>5580</v>
      </c>
      <c r="C238" s="286"/>
      <c r="D238" s="287">
        <v>2417</v>
      </c>
      <c r="E238" s="171"/>
      <c r="F238" s="171"/>
    </row>
    <row r="239" spans="1:6" x14ac:dyDescent="0.25">
      <c r="A239" s="285">
        <v>43864</v>
      </c>
      <c r="B239" s="286">
        <v>2560</v>
      </c>
      <c r="C239" s="286"/>
      <c r="D239" s="287">
        <v>1578</v>
      </c>
      <c r="E239" s="171"/>
      <c r="F239" s="171"/>
    </row>
    <row r="240" spans="1:6" x14ac:dyDescent="0.25">
      <c r="A240" s="285">
        <v>43865</v>
      </c>
      <c r="B240" s="286">
        <v>2362</v>
      </c>
      <c r="C240" s="286"/>
      <c r="D240" s="287">
        <v>1369</v>
      </c>
      <c r="E240" s="171"/>
      <c r="F240" s="171"/>
    </row>
    <row r="241" spans="1:6" x14ac:dyDescent="0.25">
      <c r="A241" s="285">
        <v>43866</v>
      </c>
      <c r="B241" s="286">
        <v>2528</v>
      </c>
      <c r="C241" s="286"/>
      <c r="D241" s="287">
        <v>1493</v>
      </c>
      <c r="E241" s="171"/>
      <c r="F241" s="171"/>
    </row>
    <row r="242" spans="1:6" x14ac:dyDescent="0.25">
      <c r="A242" s="285">
        <v>43867</v>
      </c>
      <c r="B242" s="286">
        <v>2854</v>
      </c>
      <c r="C242" s="286"/>
      <c r="D242" s="287">
        <v>1772</v>
      </c>
      <c r="E242" s="171"/>
      <c r="F242" s="171"/>
    </row>
    <row r="243" spans="1:6" x14ac:dyDescent="0.25">
      <c r="A243" s="285">
        <v>43868</v>
      </c>
      <c r="B243" s="286">
        <v>4118</v>
      </c>
      <c r="C243" s="286"/>
      <c r="D243" s="287">
        <v>1916</v>
      </c>
      <c r="E243" s="171"/>
      <c r="F243" s="171"/>
    </row>
    <row r="244" spans="1:6" x14ac:dyDescent="0.25">
      <c r="A244" s="285">
        <v>43869</v>
      </c>
      <c r="B244" s="286">
        <v>7090</v>
      </c>
      <c r="C244" s="286"/>
      <c r="D244" s="287">
        <v>3405</v>
      </c>
      <c r="E244" s="171"/>
      <c r="F244" s="171"/>
    </row>
    <row r="245" spans="1:6" x14ac:dyDescent="0.25">
      <c r="A245" s="285">
        <v>43870</v>
      </c>
      <c r="B245" s="286">
        <v>6194</v>
      </c>
      <c r="C245" s="286"/>
      <c r="D245" s="287">
        <v>2714</v>
      </c>
      <c r="E245" s="171"/>
      <c r="F245" s="171"/>
    </row>
    <row r="246" spans="1:6" x14ac:dyDescent="0.25">
      <c r="A246" s="285">
        <v>43871</v>
      </c>
      <c r="B246" s="286">
        <v>2651</v>
      </c>
      <c r="C246" s="286"/>
      <c r="D246" s="287">
        <v>1706</v>
      </c>
      <c r="E246" s="171"/>
      <c r="F246" s="171"/>
    </row>
    <row r="247" spans="1:6" x14ac:dyDescent="0.25">
      <c r="A247" s="285">
        <v>43872</v>
      </c>
      <c r="B247" s="286">
        <v>2472</v>
      </c>
      <c r="C247" s="286"/>
      <c r="D247" s="287">
        <v>1860</v>
      </c>
      <c r="E247" s="171"/>
      <c r="F247" s="171"/>
    </row>
    <row r="248" spans="1:6" x14ac:dyDescent="0.25">
      <c r="A248" s="285">
        <v>43873</v>
      </c>
      <c r="B248" s="286">
        <v>2772</v>
      </c>
      <c r="C248" s="286"/>
      <c r="D248" s="287">
        <v>1781</v>
      </c>
      <c r="E248" s="171"/>
      <c r="F248" s="171"/>
    </row>
    <row r="249" spans="1:6" x14ac:dyDescent="0.25">
      <c r="A249" s="285">
        <v>43874</v>
      </c>
      <c r="B249" s="286">
        <v>3103</v>
      </c>
      <c r="C249" s="286"/>
      <c r="D249" s="287">
        <v>2023</v>
      </c>
      <c r="E249" s="171"/>
      <c r="F249" s="171"/>
    </row>
    <row r="250" spans="1:6" x14ac:dyDescent="0.25">
      <c r="A250" s="285">
        <v>43875</v>
      </c>
      <c r="B250" s="286">
        <v>5029</v>
      </c>
      <c r="C250" s="286"/>
      <c r="D250" s="287">
        <v>2087</v>
      </c>
      <c r="E250" s="171"/>
      <c r="F250" s="171"/>
    </row>
    <row r="251" spans="1:6" x14ac:dyDescent="0.25">
      <c r="A251" s="285">
        <v>43876</v>
      </c>
      <c r="B251" s="286">
        <v>8469</v>
      </c>
      <c r="C251" s="286"/>
      <c r="D251" s="287">
        <v>3810</v>
      </c>
      <c r="E251" s="171"/>
      <c r="F251" s="171"/>
    </row>
    <row r="252" spans="1:6" x14ac:dyDescent="0.25">
      <c r="A252" s="285">
        <v>43877</v>
      </c>
      <c r="B252" s="286">
        <v>6665</v>
      </c>
      <c r="C252" s="286"/>
      <c r="D252" s="287">
        <v>2929</v>
      </c>
      <c r="E252" s="171"/>
      <c r="F252" s="171"/>
    </row>
    <row r="253" spans="1:6" x14ac:dyDescent="0.25">
      <c r="A253" s="285">
        <v>43878</v>
      </c>
      <c r="B253" s="286">
        <v>3122</v>
      </c>
      <c r="C253" s="286"/>
      <c r="D253" s="287">
        <v>1603</v>
      </c>
      <c r="E253" s="171"/>
      <c r="F253" s="171"/>
    </row>
    <row r="254" spans="1:6" x14ac:dyDescent="0.25">
      <c r="A254" s="285">
        <v>43879</v>
      </c>
      <c r="B254" s="286">
        <v>3147</v>
      </c>
      <c r="C254" s="286"/>
      <c r="D254" s="287">
        <v>1642</v>
      </c>
      <c r="E254" s="171"/>
      <c r="F254" s="171"/>
    </row>
    <row r="255" spans="1:6" x14ac:dyDescent="0.25">
      <c r="A255" s="285">
        <v>43880</v>
      </c>
      <c r="B255" s="286">
        <v>3116</v>
      </c>
      <c r="C255" s="286"/>
      <c r="D255" s="287">
        <v>1487</v>
      </c>
      <c r="E255" s="171"/>
      <c r="F255" s="171"/>
    </row>
    <row r="256" spans="1:6" x14ac:dyDescent="0.25">
      <c r="A256" s="285">
        <v>43881</v>
      </c>
      <c r="B256" s="286">
        <v>3621</v>
      </c>
      <c r="C256" s="286"/>
      <c r="D256" s="287">
        <v>1770</v>
      </c>
      <c r="E256" s="171"/>
      <c r="F256" s="171"/>
    </row>
    <row r="257" spans="1:6" x14ac:dyDescent="0.25">
      <c r="A257" s="285">
        <v>43882</v>
      </c>
      <c r="B257" s="286">
        <v>4864</v>
      </c>
      <c r="C257" s="286"/>
      <c r="D257" s="287">
        <v>1925</v>
      </c>
      <c r="E257" s="171"/>
      <c r="F257" s="171"/>
    </row>
    <row r="258" spans="1:6" x14ac:dyDescent="0.25">
      <c r="A258" s="285">
        <v>43883</v>
      </c>
      <c r="B258" s="286">
        <v>8117</v>
      </c>
      <c r="C258" s="286"/>
      <c r="D258" s="287">
        <v>3438</v>
      </c>
      <c r="E258" s="171"/>
      <c r="F258" s="171"/>
    </row>
    <row r="259" spans="1:6" x14ac:dyDescent="0.25">
      <c r="A259" s="285">
        <v>43884</v>
      </c>
      <c r="B259" s="286">
        <v>6108</v>
      </c>
      <c r="C259" s="286"/>
      <c r="D259" s="287">
        <v>3288</v>
      </c>
      <c r="E259" s="171"/>
      <c r="F259" s="171"/>
    </row>
    <row r="260" spans="1:6" x14ac:dyDescent="0.25">
      <c r="A260" s="285">
        <v>43885</v>
      </c>
      <c r="B260" s="286">
        <v>2840</v>
      </c>
      <c r="C260" s="286"/>
      <c r="D260" s="287">
        <v>1654</v>
      </c>
      <c r="E260" s="171"/>
      <c r="F260" s="171"/>
    </row>
    <row r="261" spans="1:6" x14ac:dyDescent="0.25">
      <c r="A261" s="285">
        <v>43886</v>
      </c>
      <c r="B261" s="286">
        <v>2816</v>
      </c>
      <c r="C261" s="286"/>
      <c r="D261" s="287">
        <v>1882</v>
      </c>
      <c r="E261" s="171"/>
      <c r="F261" s="171"/>
    </row>
    <row r="262" spans="1:6" x14ac:dyDescent="0.25">
      <c r="A262" s="285">
        <v>43887</v>
      </c>
      <c r="B262" s="286">
        <v>3046</v>
      </c>
      <c r="C262" s="286"/>
      <c r="D262" s="287">
        <v>1879</v>
      </c>
      <c r="E262" s="171"/>
      <c r="F262" s="171"/>
    </row>
    <row r="263" spans="1:6" x14ac:dyDescent="0.25">
      <c r="A263" s="285">
        <v>43888</v>
      </c>
      <c r="B263" s="286">
        <v>3493</v>
      </c>
      <c r="C263" s="286"/>
      <c r="D263" s="287">
        <v>2382</v>
      </c>
      <c r="E263" s="171"/>
      <c r="F263" s="171"/>
    </row>
    <row r="264" spans="1:6" x14ac:dyDescent="0.25">
      <c r="A264" s="285">
        <v>43889</v>
      </c>
      <c r="B264" s="286">
        <v>5289</v>
      </c>
      <c r="C264" s="286"/>
      <c r="D264" s="287">
        <v>2155</v>
      </c>
      <c r="E264" s="171"/>
      <c r="F264" s="171"/>
    </row>
    <row r="265" spans="1:6" x14ac:dyDescent="0.25">
      <c r="A265" s="285">
        <v>43890</v>
      </c>
      <c r="B265" s="286">
        <v>8745</v>
      </c>
      <c r="C265" s="286"/>
      <c r="D265" s="287">
        <v>3633</v>
      </c>
      <c r="E265" s="171"/>
      <c r="F265" s="171"/>
    </row>
    <row r="266" spans="1:6" x14ac:dyDescent="0.25">
      <c r="A266" s="285">
        <v>43891</v>
      </c>
      <c r="B266" s="286">
        <v>6277</v>
      </c>
      <c r="C266" s="286"/>
      <c r="D266" s="287">
        <v>3432</v>
      </c>
      <c r="E266" s="171"/>
      <c r="F266" s="171"/>
    </row>
    <row r="267" spans="1:6" x14ac:dyDescent="0.25">
      <c r="A267" s="285">
        <v>43892</v>
      </c>
      <c r="B267" s="286">
        <v>2862</v>
      </c>
      <c r="C267" s="286"/>
      <c r="D267" s="287">
        <v>1865</v>
      </c>
      <c r="E267" s="171"/>
      <c r="F267" s="171"/>
    </row>
    <row r="268" spans="1:6" x14ac:dyDescent="0.25">
      <c r="A268" s="285">
        <v>43893</v>
      </c>
      <c r="B268" s="286">
        <v>2761</v>
      </c>
      <c r="C268" s="286"/>
      <c r="D268" s="287">
        <v>1752</v>
      </c>
      <c r="E268" s="171"/>
      <c r="F268" s="171"/>
    </row>
    <row r="269" spans="1:6" x14ac:dyDescent="0.25">
      <c r="A269" s="285">
        <v>43894</v>
      </c>
      <c r="B269" s="286">
        <v>3310</v>
      </c>
      <c r="C269" s="286"/>
      <c r="D269" s="287">
        <v>1912</v>
      </c>
      <c r="E269" s="171"/>
      <c r="F269" s="171"/>
    </row>
    <row r="270" spans="1:6" x14ac:dyDescent="0.25">
      <c r="A270" s="285">
        <v>43895</v>
      </c>
      <c r="B270" s="286">
        <v>3927</v>
      </c>
      <c r="C270" s="286"/>
      <c r="D270" s="287">
        <v>2338</v>
      </c>
      <c r="E270" s="171"/>
      <c r="F270" s="171"/>
    </row>
    <row r="271" spans="1:6" x14ac:dyDescent="0.25">
      <c r="A271" s="285">
        <v>43896</v>
      </c>
      <c r="B271" s="286">
        <v>5154</v>
      </c>
      <c r="C271" s="286"/>
      <c r="D271" s="287">
        <v>3841</v>
      </c>
      <c r="E271" s="171"/>
      <c r="F271" s="171"/>
    </row>
    <row r="272" spans="1:6" x14ac:dyDescent="0.25">
      <c r="A272" s="285">
        <v>43897</v>
      </c>
      <c r="B272" s="286">
        <v>8159</v>
      </c>
      <c r="C272" s="286"/>
      <c r="D272" s="287">
        <v>3917</v>
      </c>
      <c r="E272" s="171"/>
      <c r="F272" s="171"/>
    </row>
    <row r="273" spans="1:6" x14ac:dyDescent="0.25">
      <c r="A273" s="285">
        <v>43898</v>
      </c>
      <c r="B273" s="286">
        <v>6108</v>
      </c>
      <c r="C273" s="286"/>
      <c r="D273" s="287">
        <v>3380</v>
      </c>
      <c r="E273" s="171"/>
      <c r="F273" s="171"/>
    </row>
    <row r="274" spans="1:6" x14ac:dyDescent="0.25">
      <c r="A274" s="285">
        <v>43899</v>
      </c>
      <c r="B274" s="286">
        <v>3176</v>
      </c>
      <c r="C274" s="286"/>
      <c r="D274" s="287">
        <v>1645</v>
      </c>
      <c r="E274" s="171"/>
      <c r="F274" s="171"/>
    </row>
    <row r="275" spans="1:6" x14ac:dyDescent="0.25">
      <c r="A275" s="285">
        <v>43900</v>
      </c>
      <c r="B275" s="286">
        <v>2793</v>
      </c>
      <c r="C275" s="286"/>
      <c r="D275" s="287">
        <v>1677</v>
      </c>
      <c r="E275" s="171"/>
      <c r="F275" s="171"/>
    </row>
    <row r="276" spans="1:6" x14ac:dyDescent="0.25">
      <c r="A276" s="285">
        <v>43901</v>
      </c>
      <c r="B276" s="286">
        <v>2851</v>
      </c>
      <c r="C276" s="286"/>
      <c r="D276" s="287">
        <v>1734</v>
      </c>
      <c r="E276" s="171"/>
      <c r="F276" s="171"/>
    </row>
    <row r="277" spans="1:6" x14ac:dyDescent="0.25">
      <c r="A277" s="285">
        <v>43902</v>
      </c>
      <c r="B277" s="286">
        <v>2944</v>
      </c>
      <c r="C277" s="286"/>
      <c r="D277" s="287">
        <v>1773</v>
      </c>
      <c r="E277" s="171"/>
      <c r="F277" s="171"/>
    </row>
    <row r="278" spans="1:6" x14ac:dyDescent="0.25">
      <c r="A278" s="285">
        <v>43903</v>
      </c>
      <c r="B278" s="286">
        <v>4201</v>
      </c>
      <c r="C278" s="286"/>
      <c r="D278" s="287">
        <v>1762</v>
      </c>
      <c r="E278" s="171"/>
      <c r="F278" s="171"/>
    </row>
    <row r="279" spans="1:6" x14ac:dyDescent="0.25">
      <c r="A279" s="285">
        <v>43904</v>
      </c>
      <c r="B279" s="286">
        <v>6382</v>
      </c>
      <c r="C279" s="286"/>
      <c r="D279" s="287">
        <v>2788</v>
      </c>
      <c r="E279" s="171"/>
      <c r="F279" s="171"/>
    </row>
    <row r="280" spans="1:6" x14ac:dyDescent="0.25">
      <c r="A280" s="285">
        <v>43905</v>
      </c>
      <c r="B280" s="286">
        <v>4581</v>
      </c>
      <c r="C280" s="286"/>
      <c r="D280" s="287">
        <v>1935</v>
      </c>
      <c r="E280" s="171"/>
      <c r="F280" s="171"/>
    </row>
    <row r="281" spans="1:6" x14ac:dyDescent="0.25">
      <c r="A281" s="285">
        <v>43906</v>
      </c>
      <c r="B281" s="286">
        <v>2770</v>
      </c>
      <c r="C281" s="286"/>
      <c r="D281" s="287">
        <v>1248</v>
      </c>
      <c r="E281" s="171"/>
      <c r="F281" s="171"/>
    </row>
    <row r="282" spans="1:6" x14ac:dyDescent="0.25">
      <c r="A282" s="285">
        <v>43907</v>
      </c>
      <c r="B282" s="286">
        <v>2261</v>
      </c>
      <c r="C282" s="286"/>
      <c r="D282" s="287">
        <v>1187</v>
      </c>
      <c r="E282" s="171"/>
      <c r="F282" s="171"/>
    </row>
    <row r="283" spans="1:6" x14ac:dyDescent="0.25">
      <c r="A283" s="285">
        <v>43908</v>
      </c>
      <c r="B283" s="286">
        <v>2164</v>
      </c>
      <c r="C283" s="286"/>
      <c r="D283" s="287">
        <v>1094</v>
      </c>
      <c r="E283" s="171"/>
      <c r="F283" s="171"/>
    </row>
    <row r="284" spans="1:6" x14ac:dyDescent="0.25">
      <c r="A284" s="285">
        <v>43909</v>
      </c>
      <c r="B284" s="286">
        <v>2330</v>
      </c>
      <c r="C284" s="286"/>
      <c r="D284" s="287">
        <v>1000</v>
      </c>
      <c r="E284" s="171"/>
      <c r="F284" s="171"/>
    </row>
    <row r="285" spans="1:6" x14ac:dyDescent="0.25">
      <c r="A285" s="285">
        <v>43910</v>
      </c>
      <c r="B285" s="286">
        <v>2368</v>
      </c>
      <c r="C285" s="286"/>
      <c r="D285" s="287">
        <v>1141</v>
      </c>
      <c r="E285" s="171"/>
      <c r="F285" s="171"/>
    </row>
    <row r="286" spans="1:6" x14ac:dyDescent="0.25">
      <c r="A286" s="285">
        <v>43911</v>
      </c>
      <c r="B286" s="286">
        <v>1931</v>
      </c>
      <c r="C286" s="286"/>
      <c r="D286" s="287">
        <v>907</v>
      </c>
      <c r="E286" s="171"/>
      <c r="F286" s="171"/>
    </row>
    <row r="287" spans="1:6" x14ac:dyDescent="0.25">
      <c r="A287" s="285">
        <v>43912</v>
      </c>
      <c r="B287" s="286">
        <v>1395</v>
      </c>
      <c r="C287" s="286"/>
      <c r="D287" s="287">
        <v>654</v>
      </c>
      <c r="E287" s="171"/>
      <c r="F287" s="171"/>
    </row>
    <row r="288" spans="1:6" x14ac:dyDescent="0.25">
      <c r="A288" s="285">
        <v>43913</v>
      </c>
      <c r="B288" s="286">
        <v>1223</v>
      </c>
      <c r="C288" s="286"/>
      <c r="D288" s="287">
        <v>492</v>
      </c>
      <c r="E288" s="171"/>
      <c r="F288" s="171"/>
    </row>
    <row r="289" spans="1:6" x14ac:dyDescent="0.25">
      <c r="A289" s="285">
        <v>43914</v>
      </c>
      <c r="B289" s="286">
        <v>908</v>
      </c>
      <c r="C289" s="286"/>
      <c r="D289" s="287">
        <v>382</v>
      </c>
      <c r="E289" s="171"/>
      <c r="F289" s="171"/>
    </row>
    <row r="290" spans="1:6" x14ac:dyDescent="0.25">
      <c r="A290" s="285">
        <v>43915</v>
      </c>
      <c r="B290" s="286">
        <v>718</v>
      </c>
      <c r="C290" s="286"/>
      <c r="D290" s="287">
        <v>323</v>
      </c>
      <c r="E290" s="171"/>
      <c r="F290" s="171"/>
    </row>
    <row r="291" spans="1:6" x14ac:dyDescent="0.25">
      <c r="A291" s="285">
        <v>43916</v>
      </c>
      <c r="B291" s="286">
        <v>630</v>
      </c>
      <c r="C291" s="286"/>
      <c r="D291" s="287">
        <v>248</v>
      </c>
      <c r="E291" s="171"/>
      <c r="F291" s="171"/>
    </row>
    <row r="292" spans="1:6" x14ac:dyDescent="0.25">
      <c r="A292" s="285">
        <v>43917</v>
      </c>
      <c r="B292" s="286">
        <v>780</v>
      </c>
      <c r="C292" s="286"/>
      <c r="D292" s="287">
        <v>275</v>
      </c>
      <c r="E292" s="171"/>
      <c r="F292" s="171"/>
    </row>
    <row r="293" spans="1:6" x14ac:dyDescent="0.25">
      <c r="A293" s="285">
        <v>43918</v>
      </c>
      <c r="B293" s="286">
        <v>712</v>
      </c>
      <c r="C293" s="286"/>
      <c r="D293" s="287">
        <v>59</v>
      </c>
      <c r="E293" s="171"/>
      <c r="F293" s="171"/>
    </row>
    <row r="294" spans="1:6" x14ac:dyDescent="0.25">
      <c r="A294" s="285">
        <v>43919</v>
      </c>
      <c r="B294" s="286">
        <v>574</v>
      </c>
      <c r="C294" s="286"/>
      <c r="D294" s="287">
        <v>24</v>
      </c>
      <c r="E294" s="171"/>
      <c r="F294" s="171"/>
    </row>
    <row r="295" spans="1:6" x14ac:dyDescent="0.25">
      <c r="A295" s="285">
        <v>43920</v>
      </c>
      <c r="B295" s="286">
        <v>555</v>
      </c>
      <c r="C295" s="286"/>
      <c r="D295" s="287">
        <v>27</v>
      </c>
      <c r="E295" s="171"/>
      <c r="F295" s="171"/>
    </row>
    <row r="296" spans="1:6" x14ac:dyDescent="0.25">
      <c r="A296" s="285">
        <v>43921</v>
      </c>
      <c r="B296" s="286">
        <v>469</v>
      </c>
      <c r="C296" s="286"/>
      <c r="D296" s="287">
        <v>38</v>
      </c>
      <c r="E296" s="171"/>
      <c r="F296" s="171"/>
    </row>
    <row r="297" spans="1:6" x14ac:dyDescent="0.25">
      <c r="A297" s="285">
        <v>43922</v>
      </c>
      <c r="B297" s="286">
        <v>424</v>
      </c>
      <c r="C297" s="286"/>
      <c r="D297" s="287">
        <v>82</v>
      </c>
      <c r="E297" s="171"/>
      <c r="F297" s="171"/>
    </row>
    <row r="298" spans="1:6" x14ac:dyDescent="0.25">
      <c r="A298" s="285">
        <v>43923</v>
      </c>
      <c r="B298" s="286">
        <v>408</v>
      </c>
      <c r="C298" s="286"/>
      <c r="D298" s="287">
        <v>108</v>
      </c>
      <c r="E298" s="171"/>
      <c r="F298" s="171"/>
    </row>
    <row r="299" spans="1:6" x14ac:dyDescent="0.25">
      <c r="A299" s="285">
        <v>43924</v>
      </c>
      <c r="B299" s="286">
        <v>469</v>
      </c>
      <c r="C299" s="286"/>
      <c r="D299" s="287">
        <v>176</v>
      </c>
      <c r="E299" s="171"/>
      <c r="F299" s="171"/>
    </row>
    <row r="300" spans="1:6" x14ac:dyDescent="0.25">
      <c r="A300" s="285">
        <v>43925</v>
      </c>
      <c r="B300" s="286">
        <v>467</v>
      </c>
      <c r="C300" s="286"/>
      <c r="D300" s="287">
        <v>30</v>
      </c>
      <c r="E300" s="171"/>
      <c r="F300" s="171"/>
    </row>
    <row r="301" spans="1:6" x14ac:dyDescent="0.25">
      <c r="A301" s="285">
        <v>43926</v>
      </c>
      <c r="B301" s="286">
        <v>418</v>
      </c>
      <c r="C301" s="286"/>
      <c r="D301" s="287">
        <v>31</v>
      </c>
      <c r="E301" s="171"/>
      <c r="F301" s="171"/>
    </row>
    <row r="302" spans="1:6" x14ac:dyDescent="0.25">
      <c r="A302" s="285">
        <v>43927</v>
      </c>
      <c r="B302" s="286">
        <v>389</v>
      </c>
      <c r="C302" s="286"/>
      <c r="D302" s="287">
        <v>17</v>
      </c>
      <c r="E302" s="171"/>
      <c r="F302" s="171"/>
    </row>
    <row r="303" spans="1:6" x14ac:dyDescent="0.25">
      <c r="A303" s="285">
        <v>43928</v>
      </c>
      <c r="B303" s="286">
        <v>350</v>
      </c>
      <c r="C303" s="286"/>
      <c r="D303" s="287">
        <v>237</v>
      </c>
      <c r="E303" s="171"/>
      <c r="F303" s="171"/>
    </row>
    <row r="304" spans="1:6" x14ac:dyDescent="0.25">
      <c r="A304" s="285">
        <v>43929</v>
      </c>
      <c r="B304" s="286">
        <v>309</v>
      </c>
      <c r="C304" s="286"/>
      <c r="D304" s="287">
        <v>87</v>
      </c>
      <c r="E304" s="171"/>
      <c r="F304" s="171"/>
    </row>
    <row r="305" spans="1:6" x14ac:dyDescent="0.25">
      <c r="A305" s="285">
        <v>43930</v>
      </c>
      <c r="B305" s="286">
        <v>379</v>
      </c>
      <c r="C305" s="286"/>
      <c r="D305" s="287">
        <v>91</v>
      </c>
      <c r="E305" s="171"/>
      <c r="F305" s="171"/>
    </row>
    <row r="306" spans="1:6" x14ac:dyDescent="0.25">
      <c r="A306" s="285">
        <v>43931</v>
      </c>
      <c r="B306" s="286">
        <v>383</v>
      </c>
      <c r="C306" s="286"/>
      <c r="D306" s="287">
        <v>103</v>
      </c>
      <c r="E306" s="171"/>
      <c r="F306" s="171"/>
    </row>
    <row r="307" spans="1:6" x14ac:dyDescent="0.25">
      <c r="A307" s="285">
        <v>43932</v>
      </c>
      <c r="B307" s="286">
        <v>355</v>
      </c>
      <c r="C307" s="286"/>
      <c r="D307" s="287">
        <v>99</v>
      </c>
      <c r="E307" s="171"/>
      <c r="F307" s="171"/>
    </row>
    <row r="308" spans="1:6" x14ac:dyDescent="0.25">
      <c r="A308" s="285">
        <v>43933</v>
      </c>
      <c r="B308" s="286">
        <v>325</v>
      </c>
      <c r="C308" s="286"/>
      <c r="D308" s="287">
        <v>14</v>
      </c>
      <c r="E308" s="171"/>
      <c r="F308" s="171"/>
    </row>
    <row r="309" spans="1:6" x14ac:dyDescent="0.25">
      <c r="A309" s="285">
        <v>43934</v>
      </c>
      <c r="B309" s="286">
        <v>322</v>
      </c>
      <c r="C309" s="286"/>
      <c r="D309" s="287">
        <v>10</v>
      </c>
      <c r="E309" s="171"/>
      <c r="F309" s="171"/>
    </row>
    <row r="310" spans="1:6" x14ac:dyDescent="0.25">
      <c r="A310" s="285">
        <v>43935</v>
      </c>
      <c r="B310" s="286">
        <v>299</v>
      </c>
      <c r="C310" s="286"/>
      <c r="D310" s="287">
        <v>54</v>
      </c>
      <c r="E310" s="171"/>
      <c r="F310" s="171"/>
    </row>
    <row r="311" spans="1:6" x14ac:dyDescent="0.25">
      <c r="A311" s="285">
        <v>43936</v>
      </c>
      <c r="B311" s="286">
        <v>301</v>
      </c>
      <c r="C311" s="286"/>
      <c r="D311" s="287">
        <v>106</v>
      </c>
      <c r="E311" s="171"/>
      <c r="F311" s="171"/>
    </row>
    <row r="312" spans="1:6" x14ac:dyDescent="0.25">
      <c r="A312" s="285">
        <v>43937</v>
      </c>
      <c r="B312" s="286">
        <v>316</v>
      </c>
      <c r="C312" s="286"/>
      <c r="D312" s="287">
        <v>155</v>
      </c>
      <c r="E312" s="171"/>
      <c r="F312" s="171"/>
    </row>
    <row r="313" spans="1:6" x14ac:dyDescent="0.25">
      <c r="A313" s="285">
        <v>43938</v>
      </c>
      <c r="B313" s="286">
        <v>404</v>
      </c>
      <c r="C313" s="286"/>
      <c r="D313" s="287">
        <v>113</v>
      </c>
      <c r="E313" s="171"/>
      <c r="F313" s="171"/>
    </row>
    <row r="314" spans="1:6" x14ac:dyDescent="0.25">
      <c r="A314" s="285">
        <v>43939</v>
      </c>
      <c r="B314" s="286">
        <v>352</v>
      </c>
      <c r="C314" s="286"/>
      <c r="D314" s="287">
        <v>52</v>
      </c>
      <c r="E314" s="171"/>
      <c r="F314" s="171"/>
    </row>
    <row r="315" spans="1:6" x14ac:dyDescent="0.25">
      <c r="A315" s="285">
        <v>43940</v>
      </c>
      <c r="B315" s="286">
        <v>334</v>
      </c>
      <c r="C315" s="286"/>
      <c r="D315" s="287">
        <v>50</v>
      </c>
      <c r="E315" s="171"/>
      <c r="F315" s="171"/>
    </row>
    <row r="316" spans="1:6" x14ac:dyDescent="0.25">
      <c r="A316" s="285">
        <v>43941</v>
      </c>
      <c r="B316" s="286">
        <v>328</v>
      </c>
      <c r="C316" s="286"/>
      <c r="D316" s="287">
        <v>26</v>
      </c>
      <c r="E316" s="171"/>
      <c r="F316" s="171"/>
    </row>
    <row r="317" spans="1:6" x14ac:dyDescent="0.25">
      <c r="A317" s="285">
        <v>43942</v>
      </c>
      <c r="B317" s="286">
        <v>299</v>
      </c>
      <c r="C317" s="286"/>
      <c r="D317" s="287">
        <v>131</v>
      </c>
      <c r="E317" s="171"/>
      <c r="F317" s="171"/>
    </row>
    <row r="318" spans="1:6" x14ac:dyDescent="0.25">
      <c r="A318" s="285">
        <v>43943</v>
      </c>
      <c r="B318" s="286">
        <v>294</v>
      </c>
      <c r="C318" s="286"/>
      <c r="D318" s="287">
        <v>150</v>
      </c>
      <c r="E318" s="171"/>
      <c r="F318" s="171"/>
    </row>
    <row r="319" spans="1:6" x14ac:dyDescent="0.25">
      <c r="A319" s="285">
        <v>43944</v>
      </c>
      <c r="B319" s="286">
        <v>343</v>
      </c>
      <c r="C319" s="286"/>
      <c r="D319" s="287">
        <v>147</v>
      </c>
      <c r="E319" s="171"/>
      <c r="F319" s="171"/>
    </row>
    <row r="320" spans="1:6" x14ac:dyDescent="0.25">
      <c r="A320" s="285">
        <v>43945</v>
      </c>
      <c r="B320" s="286">
        <v>377</v>
      </c>
      <c r="C320" s="286"/>
      <c r="D320" s="287">
        <v>71</v>
      </c>
      <c r="E320" s="171"/>
      <c r="F320" s="171"/>
    </row>
    <row r="321" spans="1:6" x14ac:dyDescent="0.25">
      <c r="A321" s="285">
        <v>43946</v>
      </c>
      <c r="B321" s="286">
        <v>369</v>
      </c>
      <c r="C321" s="286"/>
      <c r="D321" s="287">
        <v>47</v>
      </c>
      <c r="E321" s="171"/>
      <c r="F321" s="171"/>
    </row>
    <row r="322" spans="1:6" x14ac:dyDescent="0.25">
      <c r="A322" s="285">
        <v>43947</v>
      </c>
      <c r="B322" s="286">
        <v>286</v>
      </c>
      <c r="C322" s="286"/>
      <c r="D322" s="287">
        <v>21</v>
      </c>
      <c r="E322" s="171"/>
      <c r="F322" s="171"/>
    </row>
    <row r="323" spans="1:6" x14ac:dyDescent="0.25">
      <c r="A323" s="285">
        <v>43948</v>
      </c>
      <c r="B323" s="286">
        <v>309</v>
      </c>
      <c r="C323" s="286"/>
      <c r="D323" s="287">
        <v>17</v>
      </c>
      <c r="E323" s="171"/>
      <c r="F323" s="171"/>
    </row>
    <row r="324" spans="1:6" x14ac:dyDescent="0.25">
      <c r="A324" s="285">
        <v>43949</v>
      </c>
      <c r="B324" s="286">
        <v>283</v>
      </c>
      <c r="C324" s="286"/>
      <c r="D324" s="287">
        <v>39</v>
      </c>
      <c r="E324" s="171"/>
      <c r="F324" s="171"/>
    </row>
    <row r="325" spans="1:6" x14ac:dyDescent="0.25">
      <c r="A325" s="285">
        <v>43950</v>
      </c>
      <c r="B325" s="286">
        <v>286</v>
      </c>
      <c r="C325" s="286"/>
      <c r="D325" s="287">
        <v>105</v>
      </c>
      <c r="E325" s="171"/>
      <c r="F325" s="171"/>
    </row>
    <row r="326" spans="1:6" x14ac:dyDescent="0.25">
      <c r="A326" s="285">
        <v>43951</v>
      </c>
      <c r="B326" s="286">
        <v>290</v>
      </c>
      <c r="C326" s="286"/>
      <c r="D326" s="287">
        <v>114</v>
      </c>
      <c r="E326" s="171"/>
      <c r="F326" s="171"/>
    </row>
    <row r="327" spans="1:6" x14ac:dyDescent="0.25">
      <c r="A327" s="285">
        <v>43952</v>
      </c>
      <c r="B327" s="286">
        <v>381</v>
      </c>
      <c r="C327" s="286"/>
      <c r="D327" s="287">
        <v>107</v>
      </c>
      <c r="E327" s="171"/>
      <c r="F327" s="171"/>
    </row>
    <row r="328" spans="1:6" x14ac:dyDescent="0.25">
      <c r="A328" s="285">
        <v>43953</v>
      </c>
      <c r="B328" s="286">
        <v>415</v>
      </c>
      <c r="C328" s="286"/>
      <c r="D328" s="287">
        <v>357</v>
      </c>
      <c r="E328" s="171"/>
      <c r="F328" s="171"/>
    </row>
    <row r="329" spans="1:6" x14ac:dyDescent="0.25">
      <c r="A329" s="285">
        <v>43954</v>
      </c>
      <c r="B329" s="286">
        <v>315</v>
      </c>
      <c r="C329" s="286"/>
      <c r="D329" s="287">
        <v>88</v>
      </c>
      <c r="E329" s="171"/>
      <c r="F329" s="171"/>
    </row>
    <row r="330" spans="1:6" x14ac:dyDescent="0.25">
      <c r="A330" s="285">
        <v>43955</v>
      </c>
      <c r="B330" s="286">
        <v>255</v>
      </c>
      <c r="C330" s="286"/>
      <c r="D330" s="287">
        <v>35</v>
      </c>
      <c r="E330" s="171"/>
      <c r="F330" s="171"/>
    </row>
    <row r="331" spans="1:6" x14ac:dyDescent="0.25">
      <c r="A331" s="285">
        <v>43956</v>
      </c>
      <c r="B331" s="286">
        <v>251</v>
      </c>
      <c r="C331" s="286"/>
      <c r="D331" s="287">
        <v>72</v>
      </c>
      <c r="E331" s="171"/>
      <c r="F331" s="171"/>
    </row>
    <row r="332" spans="1:6" x14ac:dyDescent="0.25">
      <c r="A332" s="285">
        <v>43957</v>
      </c>
      <c r="B332" s="286">
        <v>345</v>
      </c>
      <c r="C332" s="286"/>
      <c r="D332" s="287">
        <v>203</v>
      </c>
      <c r="E332" s="171"/>
      <c r="F332" s="171"/>
    </row>
    <row r="333" spans="1:6" x14ac:dyDescent="0.25">
      <c r="A333" s="285">
        <v>43958</v>
      </c>
      <c r="B333" s="286">
        <v>414</v>
      </c>
      <c r="C333" s="286"/>
      <c r="D333" s="287">
        <v>246</v>
      </c>
      <c r="E333" s="171"/>
      <c r="F333" s="171"/>
    </row>
    <row r="334" spans="1:6" x14ac:dyDescent="0.25">
      <c r="A334" s="285">
        <v>43959</v>
      </c>
      <c r="B334" s="286">
        <v>437</v>
      </c>
      <c r="C334" s="286"/>
      <c r="D334" s="287">
        <v>226</v>
      </c>
      <c r="E334" s="171"/>
      <c r="F334" s="171"/>
    </row>
    <row r="335" spans="1:6" x14ac:dyDescent="0.25">
      <c r="A335" s="285">
        <v>43960</v>
      </c>
      <c r="B335" s="286">
        <v>498</v>
      </c>
      <c r="C335" s="286"/>
      <c r="D335" s="287">
        <v>465</v>
      </c>
      <c r="E335" s="171"/>
      <c r="F335" s="171"/>
    </row>
    <row r="336" spans="1:6" x14ac:dyDescent="0.25">
      <c r="A336" s="285">
        <v>43961</v>
      </c>
      <c r="B336" s="286">
        <v>395</v>
      </c>
      <c r="C336" s="286"/>
      <c r="D336" s="287">
        <v>48</v>
      </c>
      <c r="E336" s="171"/>
      <c r="F336" s="171"/>
    </row>
    <row r="337" spans="1:6" x14ac:dyDescent="0.25">
      <c r="A337" s="285">
        <v>43962</v>
      </c>
      <c r="B337" s="286">
        <v>343</v>
      </c>
      <c r="C337" s="286"/>
      <c r="D337" s="287">
        <v>103</v>
      </c>
      <c r="E337" s="171"/>
      <c r="F337" s="171"/>
    </row>
    <row r="338" spans="1:6" x14ac:dyDescent="0.25">
      <c r="A338" s="285">
        <v>43963</v>
      </c>
      <c r="B338" s="286">
        <v>344</v>
      </c>
      <c r="C338" s="286"/>
      <c r="D338" s="287">
        <v>42</v>
      </c>
      <c r="E338" s="171"/>
      <c r="F338" s="171"/>
    </row>
    <row r="339" spans="1:6" x14ac:dyDescent="0.25">
      <c r="A339" s="285">
        <v>43964</v>
      </c>
      <c r="B339" s="286">
        <v>342</v>
      </c>
      <c r="C339" s="286"/>
      <c r="D339" s="287">
        <v>270</v>
      </c>
      <c r="E339" s="171"/>
      <c r="F339" s="171"/>
    </row>
    <row r="340" spans="1:6" x14ac:dyDescent="0.25">
      <c r="A340" s="285">
        <v>43965</v>
      </c>
      <c r="B340" s="286">
        <v>353</v>
      </c>
      <c r="C340" s="286"/>
      <c r="D340" s="287">
        <v>292</v>
      </c>
      <c r="E340" s="171"/>
      <c r="F340" s="171"/>
    </row>
    <row r="341" spans="1:6" x14ac:dyDescent="0.25">
      <c r="A341" s="285">
        <v>43966</v>
      </c>
      <c r="B341" s="286">
        <v>454</v>
      </c>
      <c r="C341" s="286"/>
      <c r="D341" s="287">
        <v>326</v>
      </c>
      <c r="E341" s="171"/>
      <c r="F341" s="171"/>
    </row>
    <row r="342" spans="1:6" x14ac:dyDescent="0.25">
      <c r="A342" s="285">
        <v>43967</v>
      </c>
      <c r="B342" s="286">
        <v>504</v>
      </c>
      <c r="C342" s="286"/>
      <c r="D342" s="287">
        <v>345</v>
      </c>
      <c r="E342" s="171"/>
      <c r="F342" s="171"/>
    </row>
    <row r="343" spans="1:6" x14ac:dyDescent="0.25">
      <c r="A343" s="285">
        <v>43968</v>
      </c>
      <c r="B343" s="286">
        <v>432</v>
      </c>
      <c r="C343" s="286"/>
      <c r="D343" s="287">
        <v>296</v>
      </c>
      <c r="E343" s="171"/>
      <c r="F343" s="171"/>
    </row>
    <row r="344" spans="1:6" x14ac:dyDescent="0.25">
      <c r="A344" s="285">
        <v>43969</v>
      </c>
      <c r="B344" s="286">
        <v>324</v>
      </c>
      <c r="C344" s="286"/>
      <c r="D344" s="287">
        <v>224</v>
      </c>
      <c r="E344" s="171"/>
      <c r="F344" s="171"/>
    </row>
    <row r="345" spans="1:6" x14ac:dyDescent="0.25">
      <c r="A345" s="285">
        <v>43970</v>
      </c>
      <c r="B345" s="286">
        <v>395</v>
      </c>
      <c r="C345" s="286"/>
      <c r="D345" s="287">
        <v>131</v>
      </c>
      <c r="E345" s="171"/>
      <c r="F345" s="171"/>
    </row>
    <row r="346" spans="1:6" x14ac:dyDescent="0.25">
      <c r="A346" s="285">
        <v>43971</v>
      </c>
      <c r="B346" s="286">
        <v>397</v>
      </c>
      <c r="C346" s="286"/>
      <c r="D346" s="287">
        <v>386</v>
      </c>
      <c r="E346" s="171"/>
      <c r="F346" s="171"/>
    </row>
    <row r="347" spans="1:6" x14ac:dyDescent="0.25">
      <c r="A347" s="285">
        <v>43972</v>
      </c>
      <c r="B347" s="286">
        <v>384</v>
      </c>
      <c r="C347" s="286"/>
      <c r="D347" s="287">
        <v>386</v>
      </c>
      <c r="E347" s="171"/>
      <c r="F347" s="171"/>
    </row>
    <row r="348" spans="1:6" x14ac:dyDescent="0.25">
      <c r="A348" s="285">
        <v>43973</v>
      </c>
      <c r="B348" s="286">
        <v>450</v>
      </c>
      <c r="C348" s="286"/>
      <c r="D348" s="287">
        <v>415</v>
      </c>
      <c r="E348" s="171"/>
      <c r="F348" s="171"/>
    </row>
    <row r="349" spans="1:6" x14ac:dyDescent="0.25">
      <c r="A349" s="285">
        <v>43974</v>
      </c>
      <c r="B349" s="286">
        <v>545</v>
      </c>
      <c r="C349" s="286"/>
      <c r="D349" s="287">
        <v>526</v>
      </c>
      <c r="E349" s="171"/>
      <c r="F349" s="171"/>
    </row>
    <row r="350" spans="1:6" x14ac:dyDescent="0.25">
      <c r="A350" s="285">
        <v>43975</v>
      </c>
      <c r="B350" s="286">
        <v>617</v>
      </c>
      <c r="C350" s="286"/>
      <c r="D350" s="287">
        <v>476</v>
      </c>
      <c r="E350" s="171"/>
      <c r="F350" s="171"/>
    </row>
    <row r="351" spans="1:6" x14ac:dyDescent="0.25">
      <c r="A351" s="285">
        <v>43976</v>
      </c>
      <c r="B351" s="286">
        <v>543</v>
      </c>
      <c r="C351" s="286"/>
      <c r="D351" s="287">
        <v>424</v>
      </c>
      <c r="E351" s="171"/>
      <c r="F351" s="171"/>
    </row>
    <row r="352" spans="1:6" x14ac:dyDescent="0.25">
      <c r="A352" s="285">
        <v>43977</v>
      </c>
      <c r="B352" s="286">
        <v>449</v>
      </c>
      <c r="C352" s="286"/>
      <c r="D352" s="287">
        <v>330</v>
      </c>
      <c r="E352" s="171"/>
      <c r="F352" s="171"/>
    </row>
    <row r="353" spans="1:6" x14ac:dyDescent="0.25">
      <c r="A353" s="285">
        <v>43978</v>
      </c>
      <c r="B353" s="286">
        <v>438</v>
      </c>
      <c r="C353" s="286"/>
      <c r="D353" s="287">
        <v>388</v>
      </c>
      <c r="E353" s="171"/>
      <c r="F353" s="171"/>
    </row>
    <row r="354" spans="1:6" x14ac:dyDescent="0.25">
      <c r="A354" s="285">
        <v>43979</v>
      </c>
      <c r="B354" s="286">
        <v>463</v>
      </c>
      <c r="C354" s="286"/>
      <c r="D354" s="287">
        <v>376</v>
      </c>
      <c r="E354" s="171"/>
      <c r="F354" s="171"/>
    </row>
    <row r="355" spans="1:6" x14ac:dyDescent="0.25">
      <c r="A355" s="285">
        <v>43980</v>
      </c>
      <c r="B355" s="286">
        <v>643</v>
      </c>
      <c r="C355" s="286"/>
      <c r="D355" s="287">
        <v>456</v>
      </c>
      <c r="E355" s="171"/>
      <c r="F355" s="171"/>
    </row>
    <row r="356" spans="1:6" x14ac:dyDescent="0.25">
      <c r="A356" s="285">
        <v>43981</v>
      </c>
      <c r="B356" s="286">
        <v>866</v>
      </c>
      <c r="C356" s="286"/>
      <c r="D356" s="287">
        <v>578</v>
      </c>
      <c r="E356" s="171"/>
      <c r="F356" s="171"/>
    </row>
    <row r="357" spans="1:6" x14ac:dyDescent="0.25">
      <c r="A357" s="285">
        <v>43982</v>
      </c>
      <c r="B357" s="286">
        <v>602</v>
      </c>
      <c r="C357" s="286"/>
      <c r="D357" s="287">
        <v>507</v>
      </c>
      <c r="E357" s="171"/>
      <c r="F357" s="171"/>
    </row>
    <row r="358" spans="1:6" x14ac:dyDescent="0.25">
      <c r="A358" s="285">
        <v>43983</v>
      </c>
      <c r="B358" s="286">
        <v>493</v>
      </c>
      <c r="C358" s="286"/>
      <c r="D358" s="287">
        <v>439</v>
      </c>
      <c r="E358" s="171"/>
      <c r="F358" s="171"/>
    </row>
    <row r="359" spans="1:6" x14ac:dyDescent="0.25">
      <c r="A359" s="285">
        <v>43984</v>
      </c>
      <c r="B359" s="286">
        <v>765</v>
      </c>
      <c r="C359" s="286"/>
      <c r="D359" s="287">
        <v>434</v>
      </c>
      <c r="E359" s="171"/>
      <c r="F359" s="171"/>
    </row>
    <row r="360" spans="1:6" x14ac:dyDescent="0.25">
      <c r="A360" s="285">
        <v>43985</v>
      </c>
      <c r="B360" s="286">
        <v>670</v>
      </c>
      <c r="C360" s="286"/>
      <c r="D360" s="287">
        <v>370</v>
      </c>
      <c r="E360" s="171"/>
      <c r="F360" s="171"/>
    </row>
    <row r="361" spans="1:6" x14ac:dyDescent="0.25">
      <c r="A361" s="285">
        <v>43986</v>
      </c>
      <c r="B361" s="286">
        <v>655</v>
      </c>
      <c r="C361" s="286"/>
      <c r="D361" s="287">
        <v>468</v>
      </c>
      <c r="E361" s="171"/>
      <c r="F361" s="171"/>
    </row>
    <row r="362" spans="1:6" x14ac:dyDescent="0.25">
      <c r="A362" s="285">
        <v>43987</v>
      </c>
      <c r="B362" s="286">
        <v>911</v>
      </c>
      <c r="C362" s="286"/>
      <c r="D362" s="287">
        <v>476</v>
      </c>
      <c r="E362" s="171"/>
      <c r="F362" s="171"/>
    </row>
    <row r="363" spans="1:6" x14ac:dyDescent="0.25">
      <c r="A363" s="285">
        <v>43988</v>
      </c>
      <c r="B363" s="286">
        <v>1197</v>
      </c>
      <c r="C363" s="286"/>
      <c r="D363" s="287">
        <v>505</v>
      </c>
      <c r="E363" s="171"/>
      <c r="F363" s="171"/>
    </row>
    <row r="364" spans="1:6" x14ac:dyDescent="0.25">
      <c r="A364" s="285">
        <v>43989</v>
      </c>
      <c r="B364" s="286">
        <v>899</v>
      </c>
      <c r="C364" s="286"/>
      <c r="D364" s="287">
        <v>528</v>
      </c>
      <c r="E364" s="171"/>
      <c r="F364" s="171"/>
    </row>
    <row r="365" spans="1:6" x14ac:dyDescent="0.25">
      <c r="A365" s="285">
        <v>43990</v>
      </c>
      <c r="B365" s="286">
        <v>664</v>
      </c>
      <c r="C365" s="286"/>
      <c r="D365" s="287">
        <v>457</v>
      </c>
      <c r="E365" s="171"/>
      <c r="F365" s="171"/>
    </row>
    <row r="366" spans="1:6" x14ac:dyDescent="0.25">
      <c r="A366" s="285">
        <v>43991</v>
      </c>
      <c r="B366" s="286">
        <v>684</v>
      </c>
      <c r="C366" s="286"/>
      <c r="D366" s="287">
        <v>496</v>
      </c>
      <c r="E366" s="171"/>
      <c r="F366" s="171"/>
    </row>
    <row r="367" spans="1:6" x14ac:dyDescent="0.25">
      <c r="A367" s="285">
        <v>43992</v>
      </c>
      <c r="B367" s="286">
        <v>652</v>
      </c>
      <c r="C367" s="286"/>
      <c r="D367" s="287">
        <v>544</v>
      </c>
      <c r="E367" s="171"/>
      <c r="F367" s="171"/>
    </row>
    <row r="368" spans="1:6" x14ac:dyDescent="0.25">
      <c r="A368" s="285">
        <v>43993</v>
      </c>
      <c r="B368" s="286">
        <v>638</v>
      </c>
      <c r="C368" s="286"/>
      <c r="D368" s="287">
        <v>519</v>
      </c>
      <c r="E368" s="171"/>
      <c r="F368" s="171"/>
    </row>
    <row r="369" spans="1:6" x14ac:dyDescent="0.25">
      <c r="A369" s="285">
        <v>43994</v>
      </c>
      <c r="B369" s="286">
        <v>850</v>
      </c>
      <c r="C369" s="286"/>
      <c r="D369" s="287">
        <v>608</v>
      </c>
      <c r="E369" s="171"/>
      <c r="F369" s="171"/>
    </row>
    <row r="370" spans="1:6" x14ac:dyDescent="0.25">
      <c r="A370" s="285">
        <v>43995</v>
      </c>
      <c r="B370" s="286">
        <v>1405</v>
      </c>
      <c r="C370" s="286"/>
      <c r="D370" s="287">
        <v>849</v>
      </c>
      <c r="E370" s="171"/>
      <c r="F370" s="171"/>
    </row>
    <row r="371" spans="1:6" x14ac:dyDescent="0.25">
      <c r="A371" s="285">
        <v>43996</v>
      </c>
      <c r="B371" s="286">
        <v>1096</v>
      </c>
      <c r="C371" s="286"/>
      <c r="D371" s="287">
        <v>679</v>
      </c>
      <c r="E371" s="171"/>
      <c r="F371" s="171"/>
    </row>
    <row r="372" spans="1:6" x14ac:dyDescent="0.25">
      <c r="A372" s="285">
        <v>43997</v>
      </c>
      <c r="B372" s="286">
        <v>725</v>
      </c>
      <c r="C372" s="286"/>
      <c r="D372" s="287">
        <v>589</v>
      </c>
      <c r="E372" s="171"/>
      <c r="F372" s="171"/>
    </row>
    <row r="373" spans="1:6" x14ac:dyDescent="0.25">
      <c r="A373" s="285">
        <v>43998</v>
      </c>
      <c r="B373" s="286">
        <v>738</v>
      </c>
      <c r="C373" s="286"/>
      <c r="D373" s="287">
        <v>556</v>
      </c>
      <c r="E373" s="171"/>
      <c r="F373" s="171"/>
    </row>
    <row r="374" spans="1:6" x14ac:dyDescent="0.25">
      <c r="A374" s="285">
        <v>43999</v>
      </c>
      <c r="B374" s="286">
        <v>799</v>
      </c>
      <c r="C374" s="286"/>
      <c r="D374" s="287">
        <v>509</v>
      </c>
      <c r="E374" s="171"/>
      <c r="F374" s="171"/>
    </row>
    <row r="375" spans="1:6" x14ac:dyDescent="0.25">
      <c r="A375" s="285">
        <v>44000</v>
      </c>
      <c r="B375" s="286">
        <v>871</v>
      </c>
      <c r="C375" s="286"/>
      <c r="D375" s="287">
        <v>481</v>
      </c>
      <c r="E375" s="171"/>
      <c r="F375" s="171"/>
    </row>
    <row r="376" spans="1:6" x14ac:dyDescent="0.25">
      <c r="A376" s="285">
        <v>44001</v>
      </c>
      <c r="B376" s="286">
        <v>1119</v>
      </c>
      <c r="C376" s="286"/>
      <c r="D376" s="287">
        <v>660</v>
      </c>
      <c r="E376" s="171"/>
      <c r="F376" s="171"/>
    </row>
    <row r="377" spans="1:6" x14ac:dyDescent="0.25">
      <c r="A377" s="285">
        <v>44002</v>
      </c>
      <c r="B377" s="286">
        <v>1710</v>
      </c>
      <c r="C377" s="286"/>
      <c r="D377" s="287">
        <v>969</v>
      </c>
      <c r="E377" s="171"/>
      <c r="F377" s="171"/>
    </row>
    <row r="378" spans="1:6" x14ac:dyDescent="0.25">
      <c r="A378" s="285">
        <v>44003</v>
      </c>
      <c r="B378" s="286">
        <v>1233</v>
      </c>
      <c r="C378" s="286"/>
      <c r="D378" s="287">
        <v>763</v>
      </c>
      <c r="E378" s="171"/>
      <c r="F378" s="171"/>
    </row>
    <row r="379" spans="1:6" x14ac:dyDescent="0.25">
      <c r="A379" s="285">
        <v>44004</v>
      </c>
      <c r="B379" s="286">
        <v>810</v>
      </c>
      <c r="C379" s="286"/>
      <c r="D379" s="287">
        <v>607</v>
      </c>
      <c r="E379" s="171"/>
      <c r="F379" s="171"/>
    </row>
    <row r="380" spans="1:6" x14ac:dyDescent="0.25">
      <c r="A380" s="285">
        <v>44005</v>
      </c>
      <c r="B380" s="286">
        <v>988</v>
      </c>
      <c r="C380" s="286"/>
      <c r="D380" s="287">
        <v>645</v>
      </c>
      <c r="E380" s="171"/>
      <c r="F380" s="171"/>
    </row>
    <row r="381" spans="1:6" x14ac:dyDescent="0.25">
      <c r="A381" s="285">
        <v>44006</v>
      </c>
      <c r="B381" s="286">
        <v>1140</v>
      </c>
      <c r="C381" s="286"/>
      <c r="D381" s="287">
        <v>805</v>
      </c>
      <c r="E381" s="171"/>
      <c r="F381" s="171"/>
    </row>
    <row r="382" spans="1:6" x14ac:dyDescent="0.25">
      <c r="A382" s="285">
        <v>44007</v>
      </c>
      <c r="B382" s="286">
        <v>1305</v>
      </c>
      <c r="C382" s="286"/>
      <c r="D382" s="287">
        <v>881</v>
      </c>
      <c r="E382" s="171"/>
      <c r="F382" s="171"/>
    </row>
    <row r="383" spans="1:6" x14ac:dyDescent="0.25">
      <c r="A383" s="285">
        <v>44008</v>
      </c>
      <c r="B383" s="286">
        <v>1678</v>
      </c>
      <c r="C383" s="286"/>
      <c r="D383" s="287">
        <v>900</v>
      </c>
      <c r="E383" s="171"/>
      <c r="F383" s="171"/>
    </row>
    <row r="384" spans="1:6" x14ac:dyDescent="0.25">
      <c r="A384" s="285">
        <v>44009</v>
      </c>
      <c r="B384" s="286">
        <v>1904</v>
      </c>
      <c r="C384" s="286"/>
      <c r="D384" s="287">
        <v>1051</v>
      </c>
      <c r="E384" s="171"/>
      <c r="F384" s="171"/>
    </row>
    <row r="385" spans="1:6" x14ac:dyDescent="0.25">
      <c r="A385" s="285">
        <v>44010</v>
      </c>
      <c r="B385" s="286">
        <v>1478</v>
      </c>
      <c r="C385" s="286"/>
      <c r="D385" s="287">
        <v>934</v>
      </c>
      <c r="E385" s="171"/>
      <c r="F385" s="171"/>
    </row>
    <row r="386" spans="1:6" x14ac:dyDescent="0.25">
      <c r="A386" s="285">
        <v>44011</v>
      </c>
      <c r="B386" s="286">
        <v>936</v>
      </c>
      <c r="C386" s="286"/>
      <c r="D386" s="287">
        <v>651</v>
      </c>
      <c r="E386" s="171"/>
      <c r="F386" s="171"/>
    </row>
    <row r="387" spans="1:6" x14ac:dyDescent="0.25">
      <c r="A387" s="285">
        <v>44012</v>
      </c>
      <c r="B387" s="286">
        <v>932</v>
      </c>
      <c r="C387" s="286"/>
      <c r="D387" s="287">
        <v>694</v>
      </c>
      <c r="E387" s="171"/>
      <c r="F387" s="171"/>
    </row>
    <row r="388" spans="1:6" x14ac:dyDescent="0.25">
      <c r="A388" s="285">
        <v>44013</v>
      </c>
      <c r="B388" s="286">
        <v>1063</v>
      </c>
      <c r="C388" s="286"/>
      <c r="D388" s="287">
        <v>643</v>
      </c>
      <c r="E388" s="171"/>
      <c r="F388" s="171"/>
    </row>
    <row r="389" spans="1:6" x14ac:dyDescent="0.25">
      <c r="A389" s="285">
        <v>44014</v>
      </c>
      <c r="B389" s="286">
        <v>1016</v>
      </c>
      <c r="C389" s="286"/>
      <c r="D389" s="287">
        <v>680</v>
      </c>
      <c r="E389" s="171"/>
      <c r="F389" s="171"/>
    </row>
    <row r="390" spans="1:6" x14ac:dyDescent="0.25">
      <c r="A390" s="285">
        <v>44015</v>
      </c>
      <c r="B390" s="286">
        <v>1453</v>
      </c>
      <c r="C390" s="286"/>
      <c r="D390" s="287">
        <v>877</v>
      </c>
      <c r="E390" s="171"/>
      <c r="F390" s="171"/>
    </row>
    <row r="391" spans="1:6" x14ac:dyDescent="0.25">
      <c r="A391" s="285">
        <v>44016</v>
      </c>
      <c r="B391" s="286">
        <v>2340</v>
      </c>
      <c r="C391" s="286"/>
      <c r="D391" s="287">
        <v>1452</v>
      </c>
      <c r="E391" s="171"/>
      <c r="F391" s="171"/>
    </row>
    <row r="392" spans="1:6" x14ac:dyDescent="0.25">
      <c r="A392" s="285">
        <v>44017</v>
      </c>
      <c r="B392" s="286">
        <v>1932</v>
      </c>
      <c r="C392" s="286"/>
      <c r="D392" s="287">
        <v>1059</v>
      </c>
      <c r="E392" s="171"/>
      <c r="F392" s="171"/>
    </row>
    <row r="393" spans="1:6" x14ac:dyDescent="0.25">
      <c r="A393" s="285">
        <v>44018</v>
      </c>
      <c r="B393" s="286">
        <v>1081</v>
      </c>
      <c r="C393" s="286"/>
      <c r="D393" s="287">
        <v>852</v>
      </c>
      <c r="E393" s="171"/>
      <c r="F393" s="171"/>
    </row>
    <row r="394" spans="1:6" x14ac:dyDescent="0.25">
      <c r="A394" s="285">
        <v>44019</v>
      </c>
      <c r="B394" s="286">
        <v>1177</v>
      </c>
      <c r="C394" s="286"/>
      <c r="D394" s="287">
        <v>902</v>
      </c>
      <c r="E394" s="171"/>
      <c r="F394" s="171"/>
    </row>
    <row r="395" spans="1:6" x14ac:dyDescent="0.25">
      <c r="A395" s="285">
        <v>44020</v>
      </c>
      <c r="B395" s="286">
        <v>1330</v>
      </c>
      <c r="C395" s="286"/>
      <c r="D395" s="287">
        <v>954</v>
      </c>
      <c r="E395" s="171"/>
      <c r="F395" s="171"/>
    </row>
    <row r="396" spans="1:6" x14ac:dyDescent="0.25">
      <c r="A396" s="285">
        <v>44021</v>
      </c>
      <c r="B396" s="286">
        <v>1389</v>
      </c>
      <c r="C396" s="286"/>
      <c r="D396" s="287">
        <v>916</v>
      </c>
      <c r="E396" s="171"/>
      <c r="F396" s="171"/>
    </row>
    <row r="397" spans="1:6" x14ac:dyDescent="0.25">
      <c r="A397" s="285">
        <v>44022</v>
      </c>
      <c r="B397" s="286">
        <v>1999</v>
      </c>
      <c r="C397" s="286"/>
      <c r="D397" s="287">
        <v>1153</v>
      </c>
      <c r="E397" s="171"/>
      <c r="F397" s="171"/>
    </row>
    <row r="398" spans="1:6" x14ac:dyDescent="0.25">
      <c r="A398" s="285">
        <v>44023</v>
      </c>
      <c r="B398" s="286">
        <v>3062</v>
      </c>
      <c r="C398" s="286"/>
      <c r="D398" s="287">
        <v>1996</v>
      </c>
      <c r="E398" s="171"/>
      <c r="F398" s="171"/>
    </row>
    <row r="399" spans="1:6" x14ac:dyDescent="0.25">
      <c r="A399" s="285">
        <v>44024</v>
      </c>
      <c r="B399" s="286">
        <v>2197</v>
      </c>
      <c r="C399" s="286"/>
      <c r="D399" s="287">
        <v>1420</v>
      </c>
      <c r="E399" s="171"/>
      <c r="F399" s="171"/>
    </row>
    <row r="400" spans="1:6" x14ac:dyDescent="0.25">
      <c r="A400" s="285">
        <v>44025</v>
      </c>
      <c r="B400" s="286">
        <v>1210</v>
      </c>
      <c r="C400" s="286"/>
      <c r="D400" s="287">
        <v>1079</v>
      </c>
      <c r="E400" s="171"/>
      <c r="F400" s="171"/>
    </row>
    <row r="401" spans="1:6" x14ac:dyDescent="0.25">
      <c r="A401" s="285">
        <v>44026</v>
      </c>
      <c r="B401" s="286">
        <v>1234</v>
      </c>
      <c r="C401" s="286"/>
      <c r="D401" s="287">
        <v>1011</v>
      </c>
      <c r="E401" s="171"/>
      <c r="F401" s="171"/>
    </row>
    <row r="402" spans="1:6" x14ac:dyDescent="0.25">
      <c r="A402" s="285">
        <v>44027</v>
      </c>
      <c r="B402" s="286">
        <v>1297</v>
      </c>
      <c r="C402" s="286"/>
      <c r="D402" s="287">
        <v>682</v>
      </c>
      <c r="E402" s="171"/>
      <c r="F402" s="171"/>
    </row>
    <row r="403" spans="1:6" x14ac:dyDescent="0.25">
      <c r="A403" s="285">
        <v>44028</v>
      </c>
      <c r="B403" s="286">
        <v>1572</v>
      </c>
      <c r="C403" s="286"/>
      <c r="D403" s="287">
        <v>1023</v>
      </c>
      <c r="E403" s="171"/>
      <c r="F403" s="171"/>
    </row>
    <row r="404" spans="1:6" x14ac:dyDescent="0.25">
      <c r="A404" s="285">
        <v>44029</v>
      </c>
      <c r="B404" s="286">
        <v>2381</v>
      </c>
      <c r="C404" s="286"/>
      <c r="D404" s="287">
        <v>1276</v>
      </c>
      <c r="E404" s="171"/>
      <c r="F404" s="171"/>
    </row>
    <row r="405" spans="1:6" x14ac:dyDescent="0.25">
      <c r="A405" s="285">
        <v>44030</v>
      </c>
      <c r="B405" s="286">
        <v>3555</v>
      </c>
      <c r="C405" s="286"/>
      <c r="D405" s="287">
        <v>2052</v>
      </c>
      <c r="E405" s="171"/>
      <c r="F405" s="171"/>
    </row>
    <row r="406" spans="1:6" x14ac:dyDescent="0.25">
      <c r="A406" s="285">
        <v>44031</v>
      </c>
      <c r="B406" s="286">
        <v>2311</v>
      </c>
      <c r="C406" s="286"/>
      <c r="D406" s="287">
        <v>1475</v>
      </c>
      <c r="E406" s="171"/>
      <c r="F406" s="171"/>
    </row>
    <row r="407" spans="1:6" x14ac:dyDescent="0.25">
      <c r="A407" s="285">
        <v>44032</v>
      </c>
      <c r="B407" s="286">
        <v>1457</v>
      </c>
      <c r="C407" s="286"/>
      <c r="D407" s="287">
        <v>1133</v>
      </c>
      <c r="E407" s="171"/>
      <c r="F407" s="171"/>
    </row>
    <row r="408" spans="1:6" x14ac:dyDescent="0.25">
      <c r="A408" s="285">
        <v>44033</v>
      </c>
      <c r="B408" s="286">
        <v>1424</v>
      </c>
      <c r="C408" s="286"/>
      <c r="D408" s="287">
        <v>1073</v>
      </c>
      <c r="E408" s="171"/>
      <c r="F408" s="171"/>
    </row>
    <row r="409" spans="1:6" x14ac:dyDescent="0.25">
      <c r="A409" s="285">
        <v>44034</v>
      </c>
      <c r="B409" s="286">
        <v>1641</v>
      </c>
      <c r="C409" s="286"/>
      <c r="D409" s="287">
        <v>1094</v>
      </c>
      <c r="E409" s="171"/>
      <c r="F409" s="171"/>
    </row>
    <row r="410" spans="1:6" x14ac:dyDescent="0.25">
      <c r="A410" s="285">
        <v>44035</v>
      </c>
      <c r="B410" s="286">
        <v>1828</v>
      </c>
      <c r="C410" s="286"/>
      <c r="D410" s="287">
        <v>1108</v>
      </c>
      <c r="E410" s="171"/>
      <c r="F410" s="171"/>
    </row>
    <row r="411" spans="1:6" x14ac:dyDescent="0.25">
      <c r="A411" s="285">
        <v>44036</v>
      </c>
      <c r="B411" s="286">
        <v>2612</v>
      </c>
      <c r="C411" s="286"/>
      <c r="D411" s="287">
        <v>1299</v>
      </c>
      <c r="E411" s="171"/>
      <c r="F411" s="171"/>
    </row>
    <row r="412" spans="1:6" x14ac:dyDescent="0.25">
      <c r="A412" s="285">
        <v>44037</v>
      </c>
      <c r="B412" s="286">
        <v>4120</v>
      </c>
      <c r="C412" s="286"/>
      <c r="D412" s="287">
        <v>2325</v>
      </c>
      <c r="E412" s="171"/>
      <c r="F412" s="171"/>
    </row>
    <row r="413" spans="1:6" x14ac:dyDescent="0.25">
      <c r="A413" s="285">
        <v>44038</v>
      </c>
      <c r="B413" s="286">
        <v>2849</v>
      </c>
      <c r="C413" s="286"/>
      <c r="D413" s="287">
        <v>1753</v>
      </c>
      <c r="E413" s="171"/>
      <c r="F413" s="171"/>
    </row>
    <row r="414" spans="1:6" x14ac:dyDescent="0.25">
      <c r="A414" s="285">
        <v>44039</v>
      </c>
      <c r="B414" s="286">
        <v>1691</v>
      </c>
      <c r="C414" s="286"/>
      <c r="D414" s="287">
        <v>1159</v>
      </c>
      <c r="E414" s="171"/>
      <c r="F414" s="171"/>
    </row>
    <row r="415" spans="1:6" x14ac:dyDescent="0.25">
      <c r="A415" s="285">
        <v>44040</v>
      </c>
      <c r="B415" s="286">
        <v>1733</v>
      </c>
      <c r="C415" s="286"/>
      <c r="D415" s="287">
        <v>1223</v>
      </c>
      <c r="E415" s="171"/>
      <c r="F415" s="171"/>
    </row>
    <row r="416" spans="1:6" x14ac:dyDescent="0.25">
      <c r="A416" s="285">
        <v>44041</v>
      </c>
      <c r="B416" s="286">
        <v>1728</v>
      </c>
      <c r="C416" s="286"/>
      <c r="D416" s="287">
        <v>1208</v>
      </c>
      <c r="E416" s="171"/>
      <c r="F416" s="171"/>
    </row>
    <row r="417" spans="1:6" x14ac:dyDescent="0.25">
      <c r="A417" s="285">
        <v>44042</v>
      </c>
      <c r="B417" s="286">
        <v>2136</v>
      </c>
      <c r="C417" s="286"/>
      <c r="D417" s="287">
        <v>1310</v>
      </c>
      <c r="E417" s="171"/>
      <c r="F417" s="171"/>
    </row>
    <row r="418" spans="1:6" x14ac:dyDescent="0.25">
      <c r="A418" s="285">
        <v>44043</v>
      </c>
      <c r="B418" s="286">
        <v>4358</v>
      </c>
      <c r="C418" s="286"/>
      <c r="D418" s="287">
        <v>2224</v>
      </c>
      <c r="E418" s="171"/>
      <c r="F418" s="171"/>
    </row>
    <row r="419" spans="1:6" x14ac:dyDescent="0.25">
      <c r="A419" s="285">
        <v>44044</v>
      </c>
      <c r="B419" s="286">
        <v>5286</v>
      </c>
      <c r="C419" s="286"/>
      <c r="D419" s="287">
        <v>2926</v>
      </c>
      <c r="E419" s="171"/>
      <c r="F419" s="171"/>
    </row>
    <row r="420" spans="1:6" x14ac:dyDescent="0.25">
      <c r="A420" s="285">
        <v>44045</v>
      </c>
      <c r="B420" s="286">
        <v>3380</v>
      </c>
      <c r="C420" s="286"/>
      <c r="D420" s="287">
        <v>2428</v>
      </c>
      <c r="E420" s="171"/>
      <c r="F420" s="171"/>
    </row>
    <row r="421" spans="1:6" x14ac:dyDescent="0.25">
      <c r="A421" s="285">
        <v>44046</v>
      </c>
      <c r="B421" s="286">
        <v>1899</v>
      </c>
      <c r="C421" s="286"/>
      <c r="D421" s="287">
        <v>1276</v>
      </c>
      <c r="E421" s="171"/>
      <c r="F421" s="171"/>
    </row>
    <row r="422" spans="1:6" x14ac:dyDescent="0.25">
      <c r="A422" s="285">
        <v>44047</v>
      </c>
      <c r="B422" s="286">
        <v>1989</v>
      </c>
      <c r="C422" s="286"/>
      <c r="D422" s="287">
        <v>1298</v>
      </c>
      <c r="E422" s="171"/>
      <c r="F422" s="171"/>
    </row>
    <row r="423" spans="1:6" x14ac:dyDescent="0.25">
      <c r="A423" s="285">
        <v>44048</v>
      </c>
      <c r="B423" s="286">
        <v>2306</v>
      </c>
      <c r="C423" s="286"/>
      <c r="D423" s="287">
        <v>1273</v>
      </c>
      <c r="E423" s="171"/>
      <c r="F423" s="171"/>
    </row>
    <row r="424" spans="1:6" x14ac:dyDescent="0.25">
      <c r="A424" s="285">
        <v>44049</v>
      </c>
      <c r="B424" s="286">
        <v>2317</v>
      </c>
      <c r="C424" s="286"/>
      <c r="D424" s="287">
        <v>1308</v>
      </c>
      <c r="E424" s="171"/>
      <c r="F424" s="171"/>
    </row>
    <row r="425" spans="1:6" x14ac:dyDescent="0.25">
      <c r="A425" s="285">
        <v>44050</v>
      </c>
      <c r="B425" s="286">
        <v>3600</v>
      </c>
      <c r="C425" s="286"/>
      <c r="D425" s="287">
        <v>2318</v>
      </c>
      <c r="E425" s="171"/>
      <c r="F425" s="171"/>
    </row>
    <row r="426" spans="1:6" x14ac:dyDescent="0.25">
      <c r="A426" s="285">
        <v>44051</v>
      </c>
      <c r="B426" s="286">
        <v>5219</v>
      </c>
      <c r="C426" s="286"/>
      <c r="D426" s="287">
        <v>3081</v>
      </c>
      <c r="E426" s="171"/>
      <c r="F426" s="171"/>
    </row>
    <row r="427" spans="1:6" x14ac:dyDescent="0.25">
      <c r="A427" s="285">
        <v>44052</v>
      </c>
      <c r="B427" s="286">
        <v>3645</v>
      </c>
      <c r="C427" s="286"/>
      <c r="D427" s="287">
        <v>2206</v>
      </c>
      <c r="E427" s="171"/>
      <c r="F427" s="171"/>
    </row>
    <row r="428" spans="1:6" x14ac:dyDescent="0.25">
      <c r="A428" s="285">
        <v>44053</v>
      </c>
      <c r="B428" s="286">
        <v>2346</v>
      </c>
      <c r="C428" s="286"/>
      <c r="D428" s="287">
        <v>1460</v>
      </c>
      <c r="E428" s="171"/>
      <c r="F428" s="171"/>
    </row>
    <row r="429" spans="1:6" x14ac:dyDescent="0.25">
      <c r="A429" s="285">
        <v>44054</v>
      </c>
      <c r="B429" s="286">
        <v>2370</v>
      </c>
      <c r="C429" s="286"/>
      <c r="D429" s="287">
        <v>1613</v>
      </c>
      <c r="E429" s="171"/>
      <c r="F429" s="171"/>
    </row>
    <row r="430" spans="1:6" x14ac:dyDescent="0.25">
      <c r="A430" s="285">
        <v>44055</v>
      </c>
      <c r="B430" s="286">
        <v>2566</v>
      </c>
      <c r="C430" s="286"/>
      <c r="D430" s="287">
        <v>1533</v>
      </c>
      <c r="E430" s="171"/>
      <c r="F430" s="171"/>
    </row>
    <row r="431" spans="1:6" x14ac:dyDescent="0.25">
      <c r="A431" s="285">
        <v>44056</v>
      </c>
      <c r="B431" s="286">
        <v>2447</v>
      </c>
      <c r="C431" s="286"/>
      <c r="D431" s="287">
        <v>1687</v>
      </c>
      <c r="E431" s="171"/>
      <c r="F431" s="171"/>
    </row>
    <row r="432" spans="1:6" x14ac:dyDescent="0.25">
      <c r="A432" s="285">
        <v>44057</v>
      </c>
      <c r="B432" s="286">
        <v>3344</v>
      </c>
      <c r="C432" s="286"/>
      <c r="D432" s="287">
        <v>1523</v>
      </c>
      <c r="E432" s="171"/>
      <c r="F432" s="171"/>
    </row>
    <row r="433" spans="1:6" x14ac:dyDescent="0.25">
      <c r="A433" s="285">
        <v>44058</v>
      </c>
      <c r="B433" s="286">
        <v>5263</v>
      </c>
      <c r="C433" s="286"/>
      <c r="D433" s="287">
        <v>2705</v>
      </c>
      <c r="E433" s="171"/>
      <c r="F433" s="171"/>
    </row>
    <row r="434" spans="1:6" x14ac:dyDescent="0.25">
      <c r="A434" s="285">
        <v>44059</v>
      </c>
      <c r="B434" s="286">
        <v>3553</v>
      </c>
      <c r="C434" s="286"/>
      <c r="D434" s="287">
        <v>2184</v>
      </c>
      <c r="E434" s="171"/>
      <c r="F434" s="171"/>
    </row>
    <row r="435" spans="1:6" x14ac:dyDescent="0.25">
      <c r="A435" s="285">
        <v>44060</v>
      </c>
      <c r="B435" s="286">
        <v>2276</v>
      </c>
      <c r="C435" s="286"/>
      <c r="D435" s="287">
        <v>1327</v>
      </c>
      <c r="E435" s="171"/>
      <c r="F435" s="171"/>
    </row>
    <row r="436" spans="1:6" x14ac:dyDescent="0.25">
      <c r="A436" s="285">
        <v>44061</v>
      </c>
      <c r="B436" s="286">
        <v>2128</v>
      </c>
      <c r="C436" s="286"/>
      <c r="D436" s="287">
        <v>1329</v>
      </c>
      <c r="E436" s="171"/>
      <c r="F436" s="171"/>
    </row>
    <row r="437" spans="1:6" x14ac:dyDescent="0.25">
      <c r="A437" s="285">
        <v>44062</v>
      </c>
      <c r="B437" s="286">
        <v>2789</v>
      </c>
      <c r="C437" s="286"/>
      <c r="D437" s="287">
        <v>1437</v>
      </c>
      <c r="E437" s="171"/>
      <c r="F437" s="171"/>
    </row>
    <row r="438" spans="1:6" x14ac:dyDescent="0.25">
      <c r="A438" s="285">
        <v>44063</v>
      </c>
      <c r="B438" s="286">
        <v>2604</v>
      </c>
      <c r="C438" s="286"/>
      <c r="D438" s="287">
        <v>1489</v>
      </c>
      <c r="E438" s="171"/>
      <c r="F438" s="171"/>
    </row>
    <row r="439" spans="1:6" x14ac:dyDescent="0.25">
      <c r="A439" s="285">
        <v>44064</v>
      </c>
      <c r="B439" s="286">
        <v>3576</v>
      </c>
      <c r="C439" s="286"/>
      <c r="D439" s="287">
        <v>2335</v>
      </c>
      <c r="E439" s="171"/>
      <c r="F439" s="171"/>
    </row>
    <row r="440" spans="1:6" x14ac:dyDescent="0.25">
      <c r="A440" s="285">
        <v>44065</v>
      </c>
      <c r="B440" s="286">
        <v>5449</v>
      </c>
      <c r="C440" s="286"/>
      <c r="D440" s="287">
        <v>3092</v>
      </c>
      <c r="E440" s="171"/>
      <c r="F440" s="171"/>
    </row>
    <row r="441" spans="1:6" x14ac:dyDescent="0.25">
      <c r="A441" s="285">
        <v>44066</v>
      </c>
      <c r="B441" s="286">
        <v>3847</v>
      </c>
      <c r="C441" s="286"/>
      <c r="D441" s="287">
        <v>2340</v>
      </c>
      <c r="E441" s="171"/>
      <c r="F441" s="171"/>
    </row>
    <row r="442" spans="1:6" x14ac:dyDescent="0.25">
      <c r="A442" s="285">
        <v>44067</v>
      </c>
      <c r="B442" s="286">
        <v>2708</v>
      </c>
      <c r="C442" s="286"/>
      <c r="D442" s="287">
        <v>1434</v>
      </c>
      <c r="E442" s="171"/>
      <c r="F442" s="171"/>
    </row>
    <row r="443" spans="1:6" x14ac:dyDescent="0.25">
      <c r="A443" s="285">
        <v>44068</v>
      </c>
      <c r="B443" s="286">
        <v>2924</v>
      </c>
      <c r="C443" s="286"/>
      <c r="D443" s="287">
        <v>1349</v>
      </c>
      <c r="E443" s="171"/>
      <c r="F443" s="171"/>
    </row>
    <row r="444" spans="1:6" x14ac:dyDescent="0.25">
      <c r="A444" s="285">
        <v>44069</v>
      </c>
      <c r="B444" s="286">
        <v>3188</v>
      </c>
      <c r="C444" s="286"/>
      <c r="D444" s="287">
        <v>1500</v>
      </c>
      <c r="E444" s="171"/>
      <c r="F444" s="171"/>
    </row>
    <row r="445" spans="1:6" x14ac:dyDescent="0.25">
      <c r="A445" s="285">
        <v>44070</v>
      </c>
      <c r="B445" s="286">
        <v>3529</v>
      </c>
      <c r="C445" s="286"/>
      <c r="D445" s="287">
        <v>1777</v>
      </c>
      <c r="E445" s="171"/>
      <c r="F445" s="171"/>
    </row>
    <row r="446" spans="1:6" x14ac:dyDescent="0.25">
      <c r="A446" s="285">
        <v>44071</v>
      </c>
      <c r="B446" s="286">
        <v>4788</v>
      </c>
      <c r="C446" s="286"/>
      <c r="D446" s="287">
        <v>2452</v>
      </c>
      <c r="E446" s="171"/>
      <c r="F446" s="171"/>
    </row>
    <row r="447" spans="1:6" x14ac:dyDescent="0.25">
      <c r="A447" s="285">
        <v>44072</v>
      </c>
      <c r="B447" s="286">
        <v>6990</v>
      </c>
      <c r="C447" s="286"/>
      <c r="D447" s="287">
        <v>4058</v>
      </c>
      <c r="E447" s="171"/>
      <c r="F447" s="171"/>
    </row>
    <row r="448" spans="1:6" x14ac:dyDescent="0.25">
      <c r="A448" s="285">
        <v>44073</v>
      </c>
      <c r="B448" s="286">
        <v>6242</v>
      </c>
      <c r="C448" s="286"/>
      <c r="D448" s="287">
        <v>3544</v>
      </c>
      <c r="E448" s="171"/>
      <c r="F448" s="171"/>
    </row>
    <row r="449" spans="1:6" x14ac:dyDescent="0.25">
      <c r="A449" s="285">
        <v>44074</v>
      </c>
      <c r="B449" s="286">
        <v>4381</v>
      </c>
      <c r="C449" s="286"/>
      <c r="D449" s="287">
        <v>2124</v>
      </c>
      <c r="E449" s="171"/>
      <c r="F449" s="171"/>
    </row>
    <row r="450" spans="1:6" x14ac:dyDescent="0.25">
      <c r="A450" s="285">
        <v>44075</v>
      </c>
      <c r="B450" s="286">
        <v>2859</v>
      </c>
      <c r="C450" s="286"/>
      <c r="D450" s="287">
        <v>1600</v>
      </c>
      <c r="E450" s="171"/>
      <c r="F450" s="171"/>
    </row>
    <row r="451" spans="1:6" x14ac:dyDescent="0.25">
      <c r="A451" s="285">
        <v>44076</v>
      </c>
      <c r="B451" s="286">
        <v>2893</v>
      </c>
      <c r="C451" s="286"/>
      <c r="D451" s="287">
        <v>1514</v>
      </c>
      <c r="E451" s="171"/>
      <c r="F451" s="171"/>
    </row>
    <row r="452" spans="1:6" x14ac:dyDescent="0.25">
      <c r="A452" s="285">
        <v>44077</v>
      </c>
      <c r="B452" s="286">
        <v>3157</v>
      </c>
      <c r="C452" s="286"/>
      <c r="D452" s="287">
        <v>1469</v>
      </c>
      <c r="E452" s="171"/>
      <c r="F452" s="171"/>
    </row>
    <row r="453" spans="1:6" x14ac:dyDescent="0.25">
      <c r="A453" s="285">
        <v>44078</v>
      </c>
      <c r="B453" s="286">
        <v>4393</v>
      </c>
      <c r="C453" s="286"/>
      <c r="D453" s="287">
        <v>2436</v>
      </c>
      <c r="E453" s="171"/>
      <c r="F453" s="171"/>
    </row>
    <row r="454" spans="1:6" x14ac:dyDescent="0.25">
      <c r="A454" s="285">
        <v>44079</v>
      </c>
      <c r="B454" s="286">
        <v>6611</v>
      </c>
      <c r="C454" s="286"/>
      <c r="D454" s="287">
        <v>3692</v>
      </c>
      <c r="E454" s="171"/>
      <c r="F454" s="171"/>
    </row>
    <row r="455" spans="1:6" x14ac:dyDescent="0.25">
      <c r="A455" s="285">
        <v>44080</v>
      </c>
      <c r="B455" s="286">
        <v>4441</v>
      </c>
      <c r="C455" s="286"/>
      <c r="D455" s="287">
        <v>2561</v>
      </c>
      <c r="E455" s="171"/>
      <c r="F455" s="171"/>
    </row>
    <row r="456" spans="1:6" x14ac:dyDescent="0.25">
      <c r="A456" s="285">
        <v>44081</v>
      </c>
      <c r="B456" s="286">
        <v>2584</v>
      </c>
      <c r="C456" s="286"/>
      <c r="D456" s="287">
        <v>1499</v>
      </c>
      <c r="E456" s="171"/>
      <c r="F456" s="171"/>
    </row>
    <row r="457" spans="1:6" x14ac:dyDescent="0.25">
      <c r="A457" s="285">
        <v>44082</v>
      </c>
      <c r="B457" s="286">
        <v>2772</v>
      </c>
      <c r="C457" s="286"/>
      <c r="D457" s="287">
        <v>1571</v>
      </c>
      <c r="E457" s="171"/>
      <c r="F457" s="171"/>
    </row>
    <row r="458" spans="1:6" x14ac:dyDescent="0.25">
      <c r="A458" s="285">
        <v>44083</v>
      </c>
      <c r="B458" s="286">
        <v>2871</v>
      </c>
      <c r="C458" s="286"/>
      <c r="D458" s="287">
        <v>1566</v>
      </c>
      <c r="E458" s="171"/>
      <c r="F458" s="171"/>
    </row>
    <row r="459" spans="1:6" x14ac:dyDescent="0.25">
      <c r="A459" s="285">
        <v>44084</v>
      </c>
      <c r="B459" s="286">
        <v>2976</v>
      </c>
      <c r="C459" s="286"/>
      <c r="D459" s="287">
        <v>1755</v>
      </c>
      <c r="E459" s="171"/>
      <c r="F459" s="171"/>
    </row>
    <row r="460" spans="1:6" x14ac:dyDescent="0.25">
      <c r="A460" s="285">
        <v>44085</v>
      </c>
      <c r="B460" s="286">
        <v>4773</v>
      </c>
      <c r="C460" s="286"/>
      <c r="D460" s="287">
        <v>2536</v>
      </c>
      <c r="E460" s="171"/>
      <c r="F460" s="171"/>
    </row>
    <row r="461" spans="1:6" x14ac:dyDescent="0.25">
      <c r="A461" s="285">
        <v>44086</v>
      </c>
      <c r="B461" s="286">
        <v>7709</v>
      </c>
      <c r="C461" s="286"/>
      <c r="D461" s="287">
        <v>4336</v>
      </c>
      <c r="E461" s="171"/>
      <c r="F461" s="171"/>
    </row>
    <row r="462" spans="1:6" x14ac:dyDescent="0.25">
      <c r="A462" s="285">
        <v>44087</v>
      </c>
      <c r="B462" s="286">
        <v>5470</v>
      </c>
      <c r="C462" s="286"/>
      <c r="D462" s="287">
        <v>2643</v>
      </c>
      <c r="E462" s="171"/>
      <c r="F462" s="171"/>
    </row>
    <row r="463" spans="1:6" x14ac:dyDescent="0.25">
      <c r="A463" s="285">
        <v>44088</v>
      </c>
      <c r="B463" s="286">
        <v>2571</v>
      </c>
      <c r="C463" s="286"/>
      <c r="D463" s="287">
        <v>1786</v>
      </c>
      <c r="E463" s="171"/>
      <c r="F463" s="171"/>
    </row>
    <row r="464" spans="1:6" x14ac:dyDescent="0.25">
      <c r="A464" s="285">
        <v>44089</v>
      </c>
      <c r="B464" s="286">
        <v>2522</v>
      </c>
      <c r="C464" s="286"/>
      <c r="D464" s="287">
        <v>1865</v>
      </c>
      <c r="E464" s="171"/>
      <c r="F464" s="171"/>
    </row>
    <row r="465" spans="1:6" x14ac:dyDescent="0.25">
      <c r="A465" s="285">
        <v>44090</v>
      </c>
      <c r="B465" s="286">
        <v>2628</v>
      </c>
      <c r="C465" s="286"/>
      <c r="D465" s="287">
        <v>1768</v>
      </c>
      <c r="E465" s="171"/>
      <c r="F465" s="171"/>
    </row>
    <row r="466" spans="1:6" x14ac:dyDescent="0.25">
      <c r="A466" s="285">
        <v>44091</v>
      </c>
      <c r="B466" s="286">
        <v>2858</v>
      </c>
      <c r="C466" s="286"/>
      <c r="D466" s="287">
        <v>1882</v>
      </c>
      <c r="E466" s="171"/>
      <c r="F466" s="171"/>
    </row>
    <row r="467" spans="1:6" x14ac:dyDescent="0.25">
      <c r="A467" s="285">
        <v>44092</v>
      </c>
      <c r="B467" s="286">
        <v>4322</v>
      </c>
      <c r="C467" s="286"/>
      <c r="D467" s="287">
        <v>2553</v>
      </c>
      <c r="E467" s="171"/>
      <c r="F467" s="171"/>
    </row>
    <row r="468" spans="1:6" x14ac:dyDescent="0.25">
      <c r="A468" s="285">
        <v>44093</v>
      </c>
      <c r="B468" s="286">
        <v>6645</v>
      </c>
      <c r="C468" s="286"/>
      <c r="D468" s="287">
        <v>2423</v>
      </c>
      <c r="E468" s="171"/>
      <c r="F468" s="171"/>
    </row>
    <row r="469" spans="1:6" x14ac:dyDescent="0.25">
      <c r="A469" s="285">
        <v>44094</v>
      </c>
      <c r="B469" s="286">
        <v>4430</v>
      </c>
      <c r="C469" s="286"/>
      <c r="D469" s="287">
        <v>2092</v>
      </c>
      <c r="E469" s="171"/>
      <c r="F469" s="171"/>
    </row>
    <row r="470" spans="1:6" x14ac:dyDescent="0.25">
      <c r="A470" s="285">
        <v>44095</v>
      </c>
      <c r="B470" s="286">
        <v>2551</v>
      </c>
      <c r="C470" s="286"/>
      <c r="D470" s="287">
        <v>1478</v>
      </c>
      <c r="E470" s="171"/>
      <c r="F470" s="171"/>
    </row>
    <row r="471" spans="1:6" x14ac:dyDescent="0.25">
      <c r="A471" s="285">
        <v>44096</v>
      </c>
      <c r="B471" s="286">
        <v>3092</v>
      </c>
      <c r="C471" s="286"/>
      <c r="D471" s="287">
        <v>1385</v>
      </c>
      <c r="E471" s="171"/>
      <c r="F471" s="171"/>
    </row>
    <row r="472" spans="1:6" x14ac:dyDescent="0.25">
      <c r="A472" s="285">
        <v>44097</v>
      </c>
      <c r="B472" s="286">
        <v>3573</v>
      </c>
      <c r="C472" s="286"/>
      <c r="D472" s="287">
        <v>1473</v>
      </c>
      <c r="E472" s="171"/>
      <c r="F472" s="171"/>
    </row>
    <row r="473" spans="1:6" x14ac:dyDescent="0.25">
      <c r="A473" s="285">
        <v>44098</v>
      </c>
      <c r="B473" s="286">
        <v>3659</v>
      </c>
      <c r="C473" s="286"/>
      <c r="D473" s="287">
        <v>1682</v>
      </c>
      <c r="E473" s="171"/>
      <c r="F473" s="171"/>
    </row>
    <row r="474" spans="1:6" x14ac:dyDescent="0.25">
      <c r="A474" s="285">
        <v>44099</v>
      </c>
      <c r="B474" s="286">
        <v>5595</v>
      </c>
      <c r="C474" s="286"/>
      <c r="D474" s="287">
        <v>2137</v>
      </c>
      <c r="E474" s="171"/>
      <c r="F474" s="171"/>
    </row>
    <row r="475" spans="1:6" x14ac:dyDescent="0.25">
      <c r="A475" s="285">
        <v>44100</v>
      </c>
      <c r="B475" s="286">
        <v>8318</v>
      </c>
      <c r="C475" s="286"/>
      <c r="D475" s="287">
        <v>3867</v>
      </c>
      <c r="E475" s="171"/>
      <c r="F475" s="171"/>
    </row>
    <row r="476" spans="1:6" x14ac:dyDescent="0.25">
      <c r="A476" s="285">
        <v>44101</v>
      </c>
      <c r="B476" s="286">
        <v>5401</v>
      </c>
      <c r="C476" s="286"/>
      <c r="D476" s="287">
        <v>2518</v>
      </c>
      <c r="E476" s="171"/>
      <c r="F476" s="171"/>
    </row>
    <row r="477" spans="1:6" x14ac:dyDescent="0.25">
      <c r="A477" s="285">
        <v>44102</v>
      </c>
      <c r="B477" s="286">
        <v>3537</v>
      </c>
      <c r="C477" s="286"/>
      <c r="D477" s="287">
        <v>1730</v>
      </c>
      <c r="E477" s="171"/>
      <c r="F477" s="171"/>
    </row>
    <row r="478" spans="1:6" x14ac:dyDescent="0.25">
      <c r="A478" s="285">
        <v>44103</v>
      </c>
      <c r="B478" s="286">
        <v>3539</v>
      </c>
      <c r="C478" s="286"/>
      <c r="D478" s="287">
        <v>1815</v>
      </c>
      <c r="E478" s="171"/>
      <c r="F478" s="171"/>
    </row>
    <row r="479" spans="1:6" x14ac:dyDescent="0.25">
      <c r="A479" s="285">
        <v>44104</v>
      </c>
      <c r="B479" s="286">
        <v>4169</v>
      </c>
      <c r="C479" s="286"/>
      <c r="D479" s="287">
        <v>1780</v>
      </c>
      <c r="E479" s="171"/>
      <c r="F479" s="171"/>
    </row>
    <row r="480" spans="1:6" x14ac:dyDescent="0.25">
      <c r="A480" s="285">
        <v>44105</v>
      </c>
      <c r="B480" s="286">
        <v>4029</v>
      </c>
      <c r="C480" s="286"/>
      <c r="D480" s="287">
        <v>2052</v>
      </c>
      <c r="E480" s="171"/>
      <c r="F480" s="171"/>
    </row>
    <row r="481" spans="1:6" x14ac:dyDescent="0.25">
      <c r="A481" s="285">
        <v>44106</v>
      </c>
      <c r="B481" s="286">
        <v>7258</v>
      </c>
      <c r="C481" s="286"/>
      <c r="D481" s="287">
        <v>2415</v>
      </c>
      <c r="E481" s="171"/>
      <c r="F481" s="171"/>
    </row>
    <row r="482" spans="1:6" x14ac:dyDescent="0.25">
      <c r="A482" s="285">
        <v>44107</v>
      </c>
      <c r="B482" s="286">
        <v>8808</v>
      </c>
      <c r="C482" s="286"/>
      <c r="D482" s="287">
        <v>4764</v>
      </c>
      <c r="E482" s="171"/>
      <c r="F482" s="171"/>
    </row>
    <row r="483" spans="1:6" x14ac:dyDescent="0.25">
      <c r="A483" s="285">
        <v>44108</v>
      </c>
      <c r="B483" s="286">
        <v>6692</v>
      </c>
      <c r="C483" s="286"/>
      <c r="D483" s="287">
        <v>2776</v>
      </c>
      <c r="E483" s="171"/>
      <c r="F483" s="171"/>
    </row>
    <row r="484" spans="1:6" x14ac:dyDescent="0.25">
      <c r="A484" s="285">
        <v>44109</v>
      </c>
      <c r="B484" s="286">
        <v>3431</v>
      </c>
      <c r="C484" s="286"/>
      <c r="D484" s="287">
        <v>1834</v>
      </c>
      <c r="E484" s="171"/>
      <c r="F484" s="171"/>
    </row>
    <row r="485" spans="1:6" x14ac:dyDescent="0.25">
      <c r="A485" s="285">
        <v>44110</v>
      </c>
      <c r="B485" s="286">
        <v>3436</v>
      </c>
      <c r="C485" s="286"/>
      <c r="D485" s="287">
        <v>1779</v>
      </c>
      <c r="E485" s="171"/>
      <c r="F485" s="171"/>
    </row>
    <row r="486" spans="1:6" x14ac:dyDescent="0.25">
      <c r="A486" s="285">
        <v>44111</v>
      </c>
      <c r="B486" s="286">
        <v>3744</v>
      </c>
      <c r="C486" s="286"/>
      <c r="D486" s="287">
        <v>1791</v>
      </c>
      <c r="E486" s="171"/>
      <c r="F486" s="171"/>
    </row>
    <row r="487" spans="1:6" x14ac:dyDescent="0.25">
      <c r="A487" s="285">
        <v>44112</v>
      </c>
      <c r="B487" s="286">
        <v>3819</v>
      </c>
      <c r="C487" s="286"/>
      <c r="D487" s="287">
        <v>1845</v>
      </c>
      <c r="E487" s="171"/>
      <c r="F487" s="171"/>
    </row>
    <row r="488" spans="1:6" x14ac:dyDescent="0.25">
      <c r="A488" s="285">
        <v>44113</v>
      </c>
      <c r="B488" s="286">
        <v>5776</v>
      </c>
      <c r="C488" s="286"/>
      <c r="D488" s="287">
        <v>2297</v>
      </c>
      <c r="E488" s="171"/>
      <c r="F488" s="171"/>
    </row>
    <row r="489" spans="1:6" x14ac:dyDescent="0.25">
      <c r="A489" s="285">
        <v>44114</v>
      </c>
      <c r="B489" s="286">
        <v>8658</v>
      </c>
      <c r="C489" s="286"/>
      <c r="D489" s="287">
        <v>4765</v>
      </c>
      <c r="E489" s="171"/>
      <c r="F489" s="171"/>
    </row>
    <row r="490" spans="1:6" x14ac:dyDescent="0.25">
      <c r="A490" s="285">
        <v>44115</v>
      </c>
      <c r="B490" s="286">
        <v>5843</v>
      </c>
      <c r="C490" s="286"/>
      <c r="D490" s="287">
        <v>2978</v>
      </c>
      <c r="E490" s="171"/>
      <c r="F490" s="171"/>
    </row>
    <row r="491" spans="1:6" x14ac:dyDescent="0.25">
      <c r="A491" s="285">
        <v>44116</v>
      </c>
      <c r="B491" s="286">
        <v>3642</v>
      </c>
      <c r="C491" s="286"/>
      <c r="D491" s="287">
        <v>1706</v>
      </c>
      <c r="E491" s="171"/>
      <c r="F491" s="171"/>
    </row>
    <row r="492" spans="1:6" x14ac:dyDescent="0.25">
      <c r="A492" s="285">
        <v>44117</v>
      </c>
      <c r="B492" s="286">
        <v>3706</v>
      </c>
      <c r="C492" s="286"/>
      <c r="D492" s="287">
        <v>1679</v>
      </c>
      <c r="E492" s="171"/>
      <c r="F492" s="171"/>
    </row>
    <row r="493" spans="1:6" x14ac:dyDescent="0.25">
      <c r="A493" s="285">
        <v>44118</v>
      </c>
      <c r="B493" s="286">
        <v>3677</v>
      </c>
      <c r="C493" s="286"/>
      <c r="D493" s="287">
        <v>1570</v>
      </c>
      <c r="E493" s="171"/>
      <c r="F493" s="171"/>
    </row>
    <row r="494" spans="1:6" x14ac:dyDescent="0.25">
      <c r="A494" s="285">
        <v>44119</v>
      </c>
      <c r="B494" s="286">
        <v>3892</v>
      </c>
      <c r="C494" s="286"/>
      <c r="D494" s="287">
        <v>1755</v>
      </c>
      <c r="E494" s="171"/>
      <c r="F494" s="171"/>
    </row>
    <row r="495" spans="1:6" x14ac:dyDescent="0.25">
      <c r="A495" s="285">
        <v>44120</v>
      </c>
      <c r="B495" s="286">
        <v>6175</v>
      </c>
      <c r="C495" s="286"/>
      <c r="D495" s="287">
        <v>2281</v>
      </c>
      <c r="E495" s="171"/>
      <c r="F495" s="171"/>
    </row>
    <row r="496" spans="1:6" x14ac:dyDescent="0.25">
      <c r="A496" s="285">
        <v>44121</v>
      </c>
      <c r="B496" s="286">
        <v>6808</v>
      </c>
      <c r="C496" s="286"/>
      <c r="D496" s="287">
        <v>3365</v>
      </c>
      <c r="E496" s="171"/>
      <c r="F496" s="171"/>
    </row>
    <row r="497" spans="1:6" x14ac:dyDescent="0.25">
      <c r="A497" s="285">
        <v>44122</v>
      </c>
      <c r="B497" s="286">
        <v>4456</v>
      </c>
      <c r="C497" s="286"/>
      <c r="D497" s="287">
        <v>2441</v>
      </c>
      <c r="E497" s="171"/>
      <c r="F497" s="171"/>
    </row>
    <row r="498" spans="1:6" x14ac:dyDescent="0.25">
      <c r="A498" s="285">
        <v>44123</v>
      </c>
      <c r="B498" s="286">
        <v>2733</v>
      </c>
      <c r="C498" s="286"/>
      <c r="D498" s="287">
        <v>1445</v>
      </c>
      <c r="E498" s="171"/>
      <c r="F498" s="171"/>
    </row>
    <row r="499" spans="1:6" x14ac:dyDescent="0.25">
      <c r="A499" s="285">
        <v>44124</v>
      </c>
      <c r="B499" s="286">
        <v>2771</v>
      </c>
      <c r="C499" s="286"/>
      <c r="D499" s="287">
        <v>1403</v>
      </c>
      <c r="E499" s="171"/>
      <c r="F499" s="171"/>
    </row>
    <row r="500" spans="1:6" x14ac:dyDescent="0.25">
      <c r="A500" s="285">
        <v>44125</v>
      </c>
      <c r="B500" s="286">
        <v>3042</v>
      </c>
      <c r="C500" s="286"/>
      <c r="D500" s="287">
        <v>1446</v>
      </c>
      <c r="E500" s="171"/>
      <c r="F500" s="171"/>
    </row>
    <row r="501" spans="1:6" x14ac:dyDescent="0.25">
      <c r="A501" s="285">
        <v>44126</v>
      </c>
      <c r="B501" s="286">
        <v>2680</v>
      </c>
      <c r="C501" s="286"/>
      <c r="D501" s="287">
        <v>1512</v>
      </c>
      <c r="E501" s="171"/>
      <c r="F501" s="171"/>
    </row>
    <row r="502" spans="1:6" x14ac:dyDescent="0.25">
      <c r="A502" s="285">
        <v>44127</v>
      </c>
      <c r="B502" s="286">
        <v>3957</v>
      </c>
      <c r="C502" s="286"/>
      <c r="D502" s="287">
        <v>1837</v>
      </c>
      <c r="E502" s="171"/>
      <c r="F502" s="171"/>
    </row>
    <row r="503" spans="1:6" x14ac:dyDescent="0.25">
      <c r="A503" s="285">
        <v>44128</v>
      </c>
      <c r="B503" s="286">
        <v>5657</v>
      </c>
      <c r="C503" s="286"/>
      <c r="D503" s="287">
        <v>2653</v>
      </c>
      <c r="E503" s="171"/>
      <c r="F503" s="171"/>
    </row>
    <row r="504" spans="1:6" x14ac:dyDescent="0.25">
      <c r="A504" s="285">
        <v>44129</v>
      </c>
      <c r="B504" s="286">
        <v>3758</v>
      </c>
      <c r="C504" s="286"/>
      <c r="D504" s="287">
        <v>2352</v>
      </c>
      <c r="E504" s="171"/>
      <c r="F504" s="171"/>
    </row>
    <row r="505" spans="1:6" x14ac:dyDescent="0.25">
      <c r="A505" s="285">
        <v>44130</v>
      </c>
      <c r="B505" s="286">
        <v>2875</v>
      </c>
      <c r="C505" s="286"/>
      <c r="D505" s="287">
        <v>1331</v>
      </c>
      <c r="E505" s="171"/>
      <c r="F505" s="171"/>
    </row>
    <row r="506" spans="1:6" x14ac:dyDescent="0.25">
      <c r="A506" s="285">
        <v>44131</v>
      </c>
      <c r="B506" s="286">
        <v>2544</v>
      </c>
      <c r="C506" s="286"/>
      <c r="D506" s="287">
        <v>1322</v>
      </c>
      <c r="E506" s="171"/>
      <c r="F506" s="171"/>
    </row>
    <row r="507" spans="1:6" x14ac:dyDescent="0.25">
      <c r="A507" s="285">
        <v>44132</v>
      </c>
      <c r="B507" s="286">
        <v>2781</v>
      </c>
      <c r="C507" s="286"/>
      <c r="D507" s="287">
        <v>1384</v>
      </c>
      <c r="E507" s="171"/>
      <c r="F507" s="171"/>
    </row>
    <row r="508" spans="1:6" x14ac:dyDescent="0.25">
      <c r="A508" s="285">
        <v>44133</v>
      </c>
      <c r="B508" s="286">
        <v>2913</v>
      </c>
      <c r="C508" s="286"/>
      <c r="D508" s="287">
        <v>1336</v>
      </c>
      <c r="E508" s="171"/>
      <c r="F508" s="171"/>
    </row>
    <row r="509" spans="1:6" x14ac:dyDescent="0.25">
      <c r="A509" s="285">
        <v>44134</v>
      </c>
      <c r="B509" s="286">
        <v>3884</v>
      </c>
      <c r="C509" s="286"/>
      <c r="D509" s="287">
        <v>1585</v>
      </c>
      <c r="E509" s="171"/>
      <c r="F509" s="171"/>
    </row>
    <row r="510" spans="1:6" x14ac:dyDescent="0.25">
      <c r="A510" s="285">
        <v>44135</v>
      </c>
      <c r="B510" s="286">
        <v>5782</v>
      </c>
      <c r="C510" s="286"/>
      <c r="D510" s="287">
        <v>3606</v>
      </c>
      <c r="E510" s="171"/>
      <c r="F510" s="171"/>
    </row>
    <row r="511" spans="1:6" x14ac:dyDescent="0.25">
      <c r="A511" s="285">
        <v>44136</v>
      </c>
      <c r="B511" s="286">
        <v>4245</v>
      </c>
      <c r="C511" s="286"/>
      <c r="D511" s="287">
        <v>2034</v>
      </c>
      <c r="E511" s="171"/>
      <c r="F511" s="171"/>
    </row>
    <row r="512" spans="1:6" x14ac:dyDescent="0.25">
      <c r="A512" s="285">
        <v>44137</v>
      </c>
      <c r="B512" s="286">
        <v>2439</v>
      </c>
      <c r="C512" s="286"/>
      <c r="D512" s="287">
        <v>1291</v>
      </c>
      <c r="E512" s="171"/>
      <c r="F512" s="171"/>
    </row>
    <row r="513" spans="1:6" x14ac:dyDescent="0.25">
      <c r="A513" s="285">
        <v>44138</v>
      </c>
      <c r="B513" s="286">
        <v>2651</v>
      </c>
      <c r="C513" s="286"/>
      <c r="D513" s="287">
        <v>1356</v>
      </c>
      <c r="E513" s="171"/>
      <c r="F513" s="171"/>
    </row>
    <row r="514" spans="1:6" x14ac:dyDescent="0.25">
      <c r="A514" s="285">
        <v>44139</v>
      </c>
      <c r="B514" s="286">
        <v>3029</v>
      </c>
      <c r="C514" s="286"/>
      <c r="D514" s="287">
        <v>1444</v>
      </c>
      <c r="E514" s="171"/>
      <c r="F514" s="171"/>
    </row>
    <row r="515" spans="1:6" x14ac:dyDescent="0.25">
      <c r="A515" s="285">
        <v>44140</v>
      </c>
      <c r="B515" s="286">
        <v>1637</v>
      </c>
      <c r="C515" s="286"/>
      <c r="D515" s="287">
        <v>1256</v>
      </c>
      <c r="E515" s="171"/>
      <c r="F515" s="171"/>
    </row>
    <row r="516" spans="1:6" x14ac:dyDescent="0.25">
      <c r="A516" s="285">
        <v>44141</v>
      </c>
      <c r="B516" s="286">
        <v>1422</v>
      </c>
      <c r="C516" s="286"/>
      <c r="D516" s="287">
        <v>1015</v>
      </c>
      <c r="E516" s="171"/>
      <c r="F516" s="171"/>
    </row>
    <row r="517" spans="1:6" x14ac:dyDescent="0.25">
      <c r="A517" s="285">
        <v>44142</v>
      </c>
      <c r="B517" s="286">
        <v>1572</v>
      </c>
      <c r="C517" s="286"/>
      <c r="D517" s="287">
        <v>1141</v>
      </c>
      <c r="E517" s="171"/>
      <c r="F517" s="171"/>
    </row>
    <row r="518" spans="1:6" x14ac:dyDescent="0.25">
      <c r="A518" s="285">
        <v>44143</v>
      </c>
      <c r="B518" s="286">
        <v>1287</v>
      </c>
      <c r="C518" s="286"/>
      <c r="D518" s="287">
        <v>1058</v>
      </c>
      <c r="E518" s="171"/>
      <c r="F518" s="171"/>
    </row>
    <row r="519" spans="1:6" x14ac:dyDescent="0.25">
      <c r="A519" s="285">
        <v>44144</v>
      </c>
      <c r="B519" s="286">
        <v>1141</v>
      </c>
      <c r="C519" s="286"/>
      <c r="D519" s="287">
        <v>860</v>
      </c>
      <c r="E519" s="171"/>
      <c r="F519" s="171"/>
    </row>
    <row r="520" spans="1:6" x14ac:dyDescent="0.25">
      <c r="A520" s="285">
        <v>44145</v>
      </c>
      <c r="B520" s="286">
        <v>1375</v>
      </c>
      <c r="C520" s="286"/>
      <c r="D520" s="287">
        <v>933</v>
      </c>
      <c r="E520" s="171"/>
      <c r="F520" s="171"/>
    </row>
    <row r="521" spans="1:6" x14ac:dyDescent="0.25">
      <c r="A521" s="285">
        <v>44146</v>
      </c>
      <c r="B521" s="286">
        <v>1046</v>
      </c>
      <c r="C521" s="286"/>
      <c r="D521" s="287">
        <v>844</v>
      </c>
      <c r="E521" s="171"/>
      <c r="F521" s="171"/>
    </row>
    <row r="522" spans="1:6" x14ac:dyDescent="0.25">
      <c r="A522" s="285">
        <v>44147</v>
      </c>
      <c r="B522" s="286">
        <v>1099</v>
      </c>
      <c r="C522" s="286"/>
      <c r="D522" s="287">
        <v>888</v>
      </c>
      <c r="E522" s="171"/>
      <c r="F522" s="171"/>
    </row>
    <row r="523" spans="1:6" x14ac:dyDescent="0.25">
      <c r="A523" s="285">
        <v>44148</v>
      </c>
      <c r="B523" s="286">
        <v>1345</v>
      </c>
      <c r="C523" s="286"/>
      <c r="D523" s="287">
        <v>961</v>
      </c>
      <c r="E523" s="171"/>
      <c r="F523" s="171"/>
    </row>
    <row r="524" spans="1:6" x14ac:dyDescent="0.25">
      <c r="A524" s="285">
        <v>44149</v>
      </c>
      <c r="B524" s="286">
        <v>1686</v>
      </c>
      <c r="C524" s="286"/>
      <c r="D524" s="287">
        <v>1041</v>
      </c>
      <c r="E524" s="171"/>
      <c r="F524" s="171"/>
    </row>
    <row r="525" spans="1:6" x14ac:dyDescent="0.25">
      <c r="A525" s="285">
        <v>44150</v>
      </c>
      <c r="B525" s="286">
        <v>1143</v>
      </c>
      <c r="C525" s="286"/>
      <c r="D525" s="287">
        <v>1032</v>
      </c>
      <c r="E525" s="171"/>
      <c r="F525" s="171"/>
    </row>
    <row r="526" spans="1:6" x14ac:dyDescent="0.25">
      <c r="A526" s="285">
        <v>44151</v>
      </c>
      <c r="B526" s="286">
        <v>860</v>
      </c>
      <c r="C526" s="286"/>
      <c r="D526" s="287">
        <v>907</v>
      </c>
      <c r="E526" s="171"/>
      <c r="F526" s="171"/>
    </row>
    <row r="527" spans="1:6" x14ac:dyDescent="0.25">
      <c r="A527" s="285">
        <v>44152</v>
      </c>
      <c r="B527" s="286">
        <v>709</v>
      </c>
      <c r="C527" s="286"/>
      <c r="D527" s="287">
        <v>842</v>
      </c>
      <c r="E527" s="171"/>
      <c r="F527" s="171"/>
    </row>
    <row r="528" spans="1:6" x14ac:dyDescent="0.25">
      <c r="A528" s="285">
        <v>44153</v>
      </c>
      <c r="B528" s="286">
        <v>710</v>
      </c>
      <c r="C528" s="286"/>
      <c r="D528" s="287">
        <v>766</v>
      </c>
      <c r="E528" s="171"/>
      <c r="F528" s="171"/>
    </row>
    <row r="529" spans="1:6" x14ac:dyDescent="0.25">
      <c r="A529" s="285">
        <v>44154</v>
      </c>
      <c r="B529" s="286">
        <v>741</v>
      </c>
      <c r="C529" s="286"/>
      <c r="D529" s="287">
        <v>811</v>
      </c>
      <c r="E529" s="171"/>
      <c r="F529" s="171"/>
    </row>
    <row r="530" spans="1:6" x14ac:dyDescent="0.25">
      <c r="A530" s="285">
        <v>44155</v>
      </c>
      <c r="B530" s="286">
        <v>1012</v>
      </c>
      <c r="C530" s="286"/>
      <c r="D530" s="287">
        <v>1011</v>
      </c>
      <c r="E530" s="171"/>
      <c r="F530" s="171"/>
    </row>
    <row r="531" spans="1:6" x14ac:dyDescent="0.25">
      <c r="A531" s="285">
        <v>44156</v>
      </c>
      <c r="B531" s="286">
        <v>1181</v>
      </c>
      <c r="C531" s="286"/>
      <c r="D531" s="287">
        <v>886</v>
      </c>
      <c r="E531" s="171"/>
      <c r="F531" s="171"/>
    </row>
    <row r="532" spans="1:6" x14ac:dyDescent="0.25">
      <c r="A532" s="285">
        <v>44157</v>
      </c>
      <c r="B532" s="286">
        <v>963</v>
      </c>
      <c r="C532" s="286"/>
      <c r="D532" s="287">
        <v>748</v>
      </c>
      <c r="E532" s="171"/>
      <c r="F532" s="171"/>
    </row>
    <row r="533" spans="1:6" x14ac:dyDescent="0.25">
      <c r="A533" s="285">
        <v>44158</v>
      </c>
      <c r="B533" s="286">
        <v>769</v>
      </c>
      <c r="C533" s="286"/>
      <c r="D533" s="287">
        <v>871</v>
      </c>
      <c r="E533" s="171"/>
      <c r="F533" s="171"/>
    </row>
    <row r="534" spans="1:6" x14ac:dyDescent="0.25">
      <c r="A534" s="285">
        <v>44159</v>
      </c>
      <c r="B534" s="286">
        <v>683</v>
      </c>
      <c r="C534" s="286"/>
      <c r="D534" s="287">
        <v>877</v>
      </c>
      <c r="E534" s="171"/>
      <c r="F534" s="171"/>
    </row>
    <row r="535" spans="1:6" x14ac:dyDescent="0.25">
      <c r="A535" s="285">
        <v>44160</v>
      </c>
      <c r="B535" s="286">
        <v>656</v>
      </c>
      <c r="C535" s="286"/>
      <c r="D535" s="287">
        <v>731</v>
      </c>
      <c r="E535" s="171"/>
      <c r="F535" s="171"/>
    </row>
    <row r="536" spans="1:6" x14ac:dyDescent="0.25">
      <c r="A536" s="285">
        <v>44161</v>
      </c>
      <c r="B536" s="286">
        <v>794</v>
      </c>
      <c r="C536" s="286"/>
      <c r="D536" s="287">
        <v>772</v>
      </c>
      <c r="E536" s="171"/>
      <c r="F536" s="171"/>
    </row>
    <row r="537" spans="1:6" x14ac:dyDescent="0.25">
      <c r="A537" s="285">
        <v>44162</v>
      </c>
      <c r="B537" s="286">
        <v>1061</v>
      </c>
      <c r="C537" s="286"/>
      <c r="D537" s="287">
        <v>902</v>
      </c>
      <c r="E537" s="171"/>
      <c r="F537" s="171"/>
    </row>
    <row r="538" spans="1:6" x14ac:dyDescent="0.25">
      <c r="A538" s="285">
        <v>44163</v>
      </c>
      <c r="B538" s="286">
        <v>1246</v>
      </c>
      <c r="C538" s="286"/>
      <c r="D538" s="287">
        <v>641</v>
      </c>
      <c r="E538" s="171"/>
      <c r="F538" s="171"/>
    </row>
    <row r="539" spans="1:6" x14ac:dyDescent="0.25">
      <c r="A539" s="285">
        <v>44164</v>
      </c>
      <c r="B539" s="286">
        <v>960</v>
      </c>
      <c r="C539" s="286"/>
      <c r="D539" s="287">
        <v>602</v>
      </c>
      <c r="E539" s="171"/>
      <c r="F539" s="171"/>
    </row>
    <row r="540" spans="1:6" x14ac:dyDescent="0.25">
      <c r="A540" s="285">
        <v>44165</v>
      </c>
      <c r="B540" s="286">
        <v>785</v>
      </c>
      <c r="C540" s="286"/>
      <c r="D540" s="287">
        <v>784</v>
      </c>
      <c r="E540" s="171"/>
      <c r="F540" s="171"/>
    </row>
    <row r="541" spans="1:6" x14ac:dyDescent="0.25">
      <c r="A541" s="285">
        <v>44166</v>
      </c>
      <c r="B541" s="286">
        <v>806</v>
      </c>
      <c r="C541" s="286"/>
      <c r="D541" s="287">
        <v>798</v>
      </c>
      <c r="E541" s="171"/>
      <c r="F541" s="171"/>
    </row>
    <row r="542" spans="1:6" x14ac:dyDescent="0.25">
      <c r="A542" s="285">
        <v>44167</v>
      </c>
      <c r="B542" s="286">
        <v>1143</v>
      </c>
      <c r="C542" s="286"/>
      <c r="D542" s="287">
        <v>879</v>
      </c>
      <c r="E542" s="171"/>
      <c r="F542" s="171"/>
    </row>
    <row r="543" spans="1:6" x14ac:dyDescent="0.25">
      <c r="A543" s="285">
        <v>44168</v>
      </c>
      <c r="B543" s="286">
        <v>1562</v>
      </c>
      <c r="C543" s="286"/>
      <c r="D543" s="287">
        <v>994</v>
      </c>
      <c r="E543" s="171"/>
      <c r="F543" s="171"/>
    </row>
    <row r="544" spans="1:6" x14ac:dyDescent="0.25">
      <c r="A544" s="285">
        <v>44169</v>
      </c>
      <c r="B544" s="286">
        <v>2140</v>
      </c>
      <c r="C544" s="286"/>
      <c r="D544" s="287">
        <v>1204</v>
      </c>
      <c r="E544" s="171"/>
      <c r="F544" s="171"/>
    </row>
    <row r="545" spans="1:6" x14ac:dyDescent="0.25">
      <c r="A545" s="285">
        <v>44170</v>
      </c>
      <c r="B545" s="286">
        <v>2918</v>
      </c>
      <c r="C545" s="286"/>
      <c r="D545" s="287">
        <v>1728</v>
      </c>
      <c r="E545" s="171"/>
      <c r="F545" s="171"/>
    </row>
    <row r="546" spans="1:6" x14ac:dyDescent="0.25">
      <c r="A546" s="285">
        <v>44171</v>
      </c>
      <c r="B546" s="286">
        <v>2164</v>
      </c>
      <c r="C546" s="286"/>
      <c r="D546" s="287">
        <v>1414</v>
      </c>
      <c r="E546" s="171"/>
      <c r="F546" s="171"/>
    </row>
    <row r="547" spans="1:6" x14ac:dyDescent="0.25">
      <c r="A547" s="285">
        <v>44172</v>
      </c>
      <c r="B547" s="286">
        <v>1372</v>
      </c>
      <c r="C547" s="286"/>
      <c r="D547" s="287">
        <v>1006</v>
      </c>
      <c r="E547" s="171"/>
      <c r="F547" s="171"/>
    </row>
    <row r="548" spans="1:6" x14ac:dyDescent="0.25">
      <c r="A548" s="285">
        <v>44173</v>
      </c>
      <c r="B548" s="286">
        <v>1453</v>
      </c>
      <c r="C548" s="286"/>
      <c r="D548" s="287">
        <v>975</v>
      </c>
      <c r="E548" s="171"/>
      <c r="F548" s="171"/>
    </row>
    <row r="549" spans="1:6" x14ac:dyDescent="0.25">
      <c r="A549" s="285">
        <v>44174</v>
      </c>
      <c r="B549" s="286">
        <v>1599</v>
      </c>
      <c r="C549" s="286"/>
      <c r="D549" s="287">
        <v>987</v>
      </c>
      <c r="E549" s="171"/>
      <c r="F549" s="171"/>
    </row>
    <row r="550" spans="1:6" x14ac:dyDescent="0.25">
      <c r="A550" s="285">
        <v>44175</v>
      </c>
      <c r="B550" s="286">
        <v>1837</v>
      </c>
      <c r="C550" s="286"/>
      <c r="D550" s="287">
        <v>1053</v>
      </c>
      <c r="E550" s="171"/>
      <c r="F550" s="171"/>
    </row>
    <row r="551" spans="1:6" x14ac:dyDescent="0.25">
      <c r="A551" s="285">
        <v>44176</v>
      </c>
      <c r="B551" s="286">
        <v>2992</v>
      </c>
      <c r="C551" s="286"/>
      <c r="D551" s="287">
        <v>1239</v>
      </c>
      <c r="E551" s="171"/>
      <c r="F551" s="171"/>
    </row>
    <row r="552" spans="1:6" x14ac:dyDescent="0.25">
      <c r="A552" s="285">
        <v>44177</v>
      </c>
      <c r="B552" s="286">
        <v>3640</v>
      </c>
      <c r="C552" s="286"/>
      <c r="D552" s="287">
        <v>1955</v>
      </c>
      <c r="E552" s="171"/>
      <c r="F552" s="171"/>
    </row>
    <row r="553" spans="1:6" x14ac:dyDescent="0.25">
      <c r="A553" s="285">
        <v>44178</v>
      </c>
      <c r="B553" s="286">
        <v>2760</v>
      </c>
      <c r="C553" s="286"/>
      <c r="D553" s="287">
        <v>1380</v>
      </c>
      <c r="E553" s="171"/>
      <c r="F553" s="171"/>
    </row>
    <row r="554" spans="1:6" x14ac:dyDescent="0.25">
      <c r="A554" s="285">
        <v>44179</v>
      </c>
      <c r="B554" s="286">
        <v>1800</v>
      </c>
      <c r="C554" s="286"/>
      <c r="D554" s="287">
        <v>1039</v>
      </c>
      <c r="E554" s="171"/>
      <c r="F554" s="171"/>
    </row>
    <row r="555" spans="1:6" x14ac:dyDescent="0.25">
      <c r="A555" s="285">
        <v>44180</v>
      </c>
      <c r="B555" s="286">
        <v>1817</v>
      </c>
      <c r="C555" s="286"/>
      <c r="D555" s="287">
        <v>1136</v>
      </c>
      <c r="E555" s="171"/>
      <c r="F555" s="171"/>
    </row>
    <row r="556" spans="1:6" x14ac:dyDescent="0.25">
      <c r="A556" s="285">
        <v>44181</v>
      </c>
      <c r="B556" s="286">
        <v>1438</v>
      </c>
      <c r="C556" s="286"/>
      <c r="D556" s="287">
        <v>1045</v>
      </c>
      <c r="E556" s="171"/>
      <c r="F556" s="171"/>
    </row>
    <row r="557" spans="1:6" x14ac:dyDescent="0.25">
      <c r="A557" s="285">
        <v>44182</v>
      </c>
      <c r="B557" s="286">
        <v>1340</v>
      </c>
      <c r="C557" s="286"/>
      <c r="D557" s="287">
        <v>898</v>
      </c>
      <c r="E557" s="171"/>
      <c r="F557" s="171"/>
    </row>
    <row r="558" spans="1:6" x14ac:dyDescent="0.25">
      <c r="A558" s="285">
        <v>44183</v>
      </c>
      <c r="B558" s="286">
        <v>1746</v>
      </c>
      <c r="C558" s="286"/>
      <c r="D558" s="287">
        <v>1058</v>
      </c>
      <c r="E558" s="171"/>
      <c r="F558" s="171"/>
    </row>
    <row r="559" spans="1:6" x14ac:dyDescent="0.25">
      <c r="A559" s="285">
        <v>44184</v>
      </c>
      <c r="B559" s="286">
        <v>1985</v>
      </c>
      <c r="C559" s="286"/>
      <c r="D559" s="287">
        <v>1289</v>
      </c>
      <c r="E559" s="171"/>
      <c r="F559" s="171"/>
    </row>
    <row r="560" spans="1:6" x14ac:dyDescent="0.25">
      <c r="A560" s="285">
        <v>44185</v>
      </c>
      <c r="B560" s="286">
        <v>1398</v>
      </c>
      <c r="C560" s="286"/>
      <c r="D560" s="287">
        <v>683</v>
      </c>
      <c r="E560" s="171"/>
      <c r="F560" s="171"/>
    </row>
    <row r="561" spans="1:6" x14ac:dyDescent="0.25">
      <c r="A561" s="285">
        <v>44186</v>
      </c>
      <c r="B561" s="286">
        <v>1220</v>
      </c>
      <c r="C561" s="286"/>
      <c r="D561" s="287">
        <v>777</v>
      </c>
      <c r="E561" s="171"/>
      <c r="F561" s="171"/>
    </row>
    <row r="562" spans="1:6" x14ac:dyDescent="0.25">
      <c r="A562" s="285">
        <v>44187</v>
      </c>
      <c r="B562" s="286">
        <v>1205</v>
      </c>
      <c r="C562" s="286"/>
      <c r="D562" s="287">
        <v>801</v>
      </c>
      <c r="E562" s="171"/>
      <c r="F562" s="171"/>
    </row>
    <row r="563" spans="1:6" x14ac:dyDescent="0.25">
      <c r="A563" s="285">
        <v>44188</v>
      </c>
      <c r="B563" s="286">
        <v>1299</v>
      </c>
      <c r="C563" s="286"/>
      <c r="D563" s="287">
        <v>909</v>
      </c>
      <c r="E563" s="171"/>
      <c r="F563" s="171"/>
    </row>
    <row r="564" spans="1:6" x14ac:dyDescent="0.25">
      <c r="A564" s="285">
        <v>44189</v>
      </c>
      <c r="B564" s="286">
        <v>1772</v>
      </c>
      <c r="C564" s="286"/>
      <c r="D564" s="287">
        <v>1309</v>
      </c>
      <c r="E564" s="171"/>
      <c r="F564" s="171"/>
    </row>
    <row r="565" spans="1:6" x14ac:dyDescent="0.25">
      <c r="A565" s="285">
        <v>44190</v>
      </c>
      <c r="B565" s="286">
        <v>3476</v>
      </c>
      <c r="C565" s="286"/>
      <c r="D565" s="287">
        <v>910</v>
      </c>
      <c r="E565" s="171"/>
      <c r="F565" s="171"/>
    </row>
    <row r="566" spans="1:6" x14ac:dyDescent="0.25">
      <c r="A566" s="285">
        <v>44191</v>
      </c>
      <c r="B566" s="286">
        <v>1646</v>
      </c>
      <c r="C566" s="286"/>
      <c r="D566" s="287">
        <v>658</v>
      </c>
      <c r="E566" s="171"/>
      <c r="F566" s="171"/>
    </row>
    <row r="567" spans="1:6" x14ac:dyDescent="0.25">
      <c r="A567" s="285">
        <v>44192</v>
      </c>
      <c r="B567" s="286">
        <v>1232</v>
      </c>
      <c r="C567" s="286"/>
      <c r="D567" s="287">
        <v>637</v>
      </c>
      <c r="E567" s="171"/>
      <c r="F567" s="171"/>
    </row>
    <row r="568" spans="1:6" x14ac:dyDescent="0.25">
      <c r="A568" s="285">
        <v>44193</v>
      </c>
      <c r="B568" s="286">
        <v>983</v>
      </c>
      <c r="C568" s="286"/>
      <c r="D568" s="287">
        <v>526</v>
      </c>
      <c r="E568" s="171"/>
      <c r="F568" s="171"/>
    </row>
    <row r="569" spans="1:6" x14ac:dyDescent="0.25">
      <c r="A569" s="285">
        <v>44194</v>
      </c>
      <c r="B569" s="286">
        <v>1048</v>
      </c>
      <c r="C569" s="286"/>
      <c r="D569" s="287">
        <v>820</v>
      </c>
      <c r="E569" s="171"/>
      <c r="F569" s="171"/>
    </row>
    <row r="570" spans="1:6" x14ac:dyDescent="0.25">
      <c r="A570" s="285">
        <v>44195</v>
      </c>
      <c r="B570" s="286">
        <v>1045</v>
      </c>
      <c r="C570" s="286"/>
      <c r="D570" s="287">
        <v>1205</v>
      </c>
      <c r="E570" s="171"/>
      <c r="F570" s="171"/>
    </row>
    <row r="571" spans="1:6" x14ac:dyDescent="0.25">
      <c r="A571" s="285">
        <v>44196</v>
      </c>
      <c r="B571" s="286">
        <v>1948</v>
      </c>
      <c r="C571" s="286"/>
      <c r="D571" s="287">
        <v>1223</v>
      </c>
      <c r="E571" s="171"/>
      <c r="F571" s="171"/>
    </row>
    <row r="572" spans="1:6" x14ac:dyDescent="0.25">
      <c r="A572" s="285">
        <v>44197</v>
      </c>
      <c r="B572" s="286">
        <v>1936</v>
      </c>
      <c r="C572" s="286"/>
      <c r="D572" s="287">
        <v>955</v>
      </c>
      <c r="E572" s="171"/>
      <c r="F572" s="171"/>
    </row>
    <row r="573" spans="1:6" x14ac:dyDescent="0.25">
      <c r="A573" s="285">
        <v>44198</v>
      </c>
      <c r="B573" s="286">
        <v>1015</v>
      </c>
      <c r="C573" s="286"/>
      <c r="D573" s="287">
        <v>808</v>
      </c>
      <c r="E573" s="171"/>
      <c r="F573" s="171"/>
    </row>
    <row r="574" spans="1:6" x14ac:dyDescent="0.25">
      <c r="A574" s="285">
        <v>44199</v>
      </c>
      <c r="B574" s="286">
        <v>1039</v>
      </c>
      <c r="C574" s="286"/>
      <c r="D574" s="287">
        <v>630</v>
      </c>
      <c r="E574" s="171"/>
      <c r="F574" s="171"/>
    </row>
    <row r="575" spans="1:6" x14ac:dyDescent="0.25">
      <c r="A575" s="285">
        <v>44200</v>
      </c>
      <c r="B575" s="286">
        <v>922</v>
      </c>
      <c r="C575" s="286"/>
      <c r="D575" s="287">
        <v>549</v>
      </c>
      <c r="E575" s="171"/>
      <c r="F575" s="171"/>
    </row>
    <row r="576" spans="1:6" x14ac:dyDescent="0.25">
      <c r="A576" s="285">
        <v>44201</v>
      </c>
      <c r="B576" s="286">
        <v>838</v>
      </c>
      <c r="C576" s="286"/>
      <c r="D576" s="287">
        <v>567</v>
      </c>
      <c r="E576" s="171"/>
      <c r="F576" s="171"/>
    </row>
    <row r="577" spans="1:6" x14ac:dyDescent="0.25">
      <c r="A577" s="285">
        <v>44202</v>
      </c>
      <c r="B577" s="286">
        <v>786</v>
      </c>
      <c r="C577" s="286"/>
      <c r="D577" s="287">
        <v>598</v>
      </c>
      <c r="E577" s="171"/>
      <c r="F577" s="171"/>
    </row>
    <row r="578" spans="1:6" x14ac:dyDescent="0.25">
      <c r="A578" s="285">
        <v>44203</v>
      </c>
      <c r="B578" s="286">
        <v>814</v>
      </c>
      <c r="C578" s="286"/>
      <c r="D578" s="287">
        <v>617</v>
      </c>
      <c r="E578" s="171"/>
      <c r="F578" s="171"/>
    </row>
    <row r="579" spans="1:6" x14ac:dyDescent="0.25">
      <c r="A579" s="285">
        <v>44204</v>
      </c>
      <c r="B579" s="286">
        <v>993</v>
      </c>
      <c r="C579" s="286"/>
      <c r="D579" s="287">
        <v>596</v>
      </c>
      <c r="E579" s="171"/>
      <c r="F579" s="171"/>
    </row>
    <row r="580" spans="1:6" x14ac:dyDescent="0.25">
      <c r="A580" s="285">
        <v>44205</v>
      </c>
      <c r="B580" s="286">
        <v>1152</v>
      </c>
      <c r="C580" s="286"/>
      <c r="D580" s="287">
        <v>925</v>
      </c>
      <c r="E580" s="171"/>
      <c r="F580" s="171"/>
    </row>
    <row r="581" spans="1:6" x14ac:dyDescent="0.25">
      <c r="A581" s="285">
        <v>44206</v>
      </c>
      <c r="B581" s="286">
        <v>972</v>
      </c>
      <c r="C581" s="286"/>
      <c r="D581" s="287">
        <v>825</v>
      </c>
      <c r="E581" s="171"/>
      <c r="F581" s="171"/>
    </row>
    <row r="582" spans="1:6" x14ac:dyDescent="0.25">
      <c r="A582" s="285">
        <v>44207</v>
      </c>
      <c r="B582" s="286">
        <v>727</v>
      </c>
      <c r="C582" s="286"/>
      <c r="D582" s="287">
        <v>415</v>
      </c>
      <c r="E582" s="171"/>
      <c r="F582" s="171"/>
    </row>
    <row r="583" spans="1:6" x14ac:dyDescent="0.25">
      <c r="A583" s="285">
        <v>44208</v>
      </c>
      <c r="B583" s="286">
        <v>642</v>
      </c>
      <c r="C583" s="286"/>
      <c r="D583" s="287">
        <v>399</v>
      </c>
      <c r="E583" s="171"/>
      <c r="F583" s="171"/>
    </row>
    <row r="584" spans="1:6" x14ac:dyDescent="0.25">
      <c r="A584" s="285">
        <v>44209</v>
      </c>
      <c r="B584" s="286">
        <v>711</v>
      </c>
      <c r="C584" s="286"/>
      <c r="D584" s="287">
        <v>516</v>
      </c>
      <c r="E584" s="171"/>
      <c r="F584" s="171"/>
    </row>
    <row r="585" spans="1:6" x14ac:dyDescent="0.25">
      <c r="A585" s="285">
        <v>44210</v>
      </c>
      <c r="B585" s="286">
        <v>756</v>
      </c>
      <c r="C585" s="286"/>
      <c r="D585" s="287">
        <v>515</v>
      </c>
      <c r="E585" s="171"/>
      <c r="F585" s="171"/>
    </row>
    <row r="586" spans="1:6" x14ac:dyDescent="0.25">
      <c r="A586" s="285">
        <v>44211</v>
      </c>
      <c r="B586" s="286">
        <v>847</v>
      </c>
      <c r="C586" s="286"/>
      <c r="D586" s="287">
        <v>665</v>
      </c>
      <c r="E586" s="171"/>
      <c r="F586" s="171"/>
    </row>
    <row r="587" spans="1:6" x14ac:dyDescent="0.25">
      <c r="A587" s="285">
        <v>44212</v>
      </c>
      <c r="B587" s="286">
        <v>901</v>
      </c>
      <c r="C587" s="286"/>
      <c r="D587" s="287">
        <v>713</v>
      </c>
      <c r="E587" s="171"/>
      <c r="F587" s="171"/>
    </row>
    <row r="588" spans="1:6" x14ac:dyDescent="0.25">
      <c r="A588" s="285">
        <v>44213</v>
      </c>
      <c r="B588" s="286">
        <v>809</v>
      </c>
      <c r="C588" s="286"/>
      <c r="D588" s="287">
        <v>663</v>
      </c>
      <c r="E588" s="171"/>
      <c r="F588" s="171"/>
    </row>
    <row r="589" spans="1:6" x14ac:dyDescent="0.25">
      <c r="A589" s="285">
        <v>44214</v>
      </c>
      <c r="B589" s="286">
        <v>677</v>
      </c>
      <c r="C589" s="286"/>
      <c r="D589" s="287">
        <v>443</v>
      </c>
      <c r="E589" s="171"/>
      <c r="F589" s="171"/>
    </row>
    <row r="590" spans="1:6" x14ac:dyDescent="0.25">
      <c r="A590" s="285">
        <v>44215</v>
      </c>
      <c r="B590" s="286">
        <v>610</v>
      </c>
      <c r="C590" s="286"/>
      <c r="D590" s="287">
        <v>476</v>
      </c>
      <c r="E590" s="171"/>
      <c r="F590" s="171"/>
    </row>
    <row r="591" spans="1:6" x14ac:dyDescent="0.25">
      <c r="A591" s="285">
        <v>44216</v>
      </c>
      <c r="B591" s="286">
        <v>598</v>
      </c>
      <c r="C591" s="286"/>
      <c r="D591" s="287">
        <v>494</v>
      </c>
      <c r="E591" s="171"/>
      <c r="F591" s="171"/>
    </row>
    <row r="592" spans="1:6" x14ac:dyDescent="0.25">
      <c r="A592" s="285">
        <v>44217</v>
      </c>
      <c r="B592" s="286">
        <v>579</v>
      </c>
      <c r="C592" s="286"/>
      <c r="D592" s="287">
        <v>459</v>
      </c>
      <c r="E592" s="171"/>
      <c r="F592" s="171"/>
    </row>
    <row r="593" spans="1:6" x14ac:dyDescent="0.25">
      <c r="A593" s="285">
        <v>44218</v>
      </c>
      <c r="B593" s="286">
        <v>764</v>
      </c>
      <c r="C593" s="286"/>
      <c r="D593" s="287">
        <v>575</v>
      </c>
      <c r="E593" s="171"/>
      <c r="F593" s="171"/>
    </row>
    <row r="594" spans="1:6" x14ac:dyDescent="0.25">
      <c r="A594" s="285">
        <v>44219</v>
      </c>
      <c r="B594" s="286">
        <v>902</v>
      </c>
      <c r="C594" s="286"/>
      <c r="D594" s="287">
        <v>696</v>
      </c>
      <c r="E594" s="171"/>
      <c r="F594" s="171"/>
    </row>
    <row r="595" spans="1:6" x14ac:dyDescent="0.25">
      <c r="A595" s="285">
        <v>44220</v>
      </c>
      <c r="B595" s="286">
        <v>906</v>
      </c>
      <c r="C595" s="286"/>
      <c r="D595" s="287">
        <v>665</v>
      </c>
      <c r="E595" s="171"/>
      <c r="F595" s="171"/>
    </row>
    <row r="596" spans="1:6" x14ac:dyDescent="0.25">
      <c r="A596" s="285">
        <v>44221</v>
      </c>
      <c r="B596" s="286">
        <v>716</v>
      </c>
      <c r="C596" s="286"/>
      <c r="D596" s="287">
        <v>495</v>
      </c>
      <c r="E596" s="171"/>
      <c r="F596" s="171"/>
    </row>
    <row r="597" spans="1:6" x14ac:dyDescent="0.25">
      <c r="A597" s="285">
        <v>44222</v>
      </c>
      <c r="B597" s="286">
        <v>633</v>
      </c>
      <c r="C597" s="286"/>
      <c r="D597" s="287">
        <v>517</v>
      </c>
      <c r="E597" s="171"/>
      <c r="F597" s="171"/>
    </row>
    <row r="598" spans="1:6" x14ac:dyDescent="0.25">
      <c r="A598" s="285">
        <v>44223</v>
      </c>
      <c r="B598" s="286">
        <v>632</v>
      </c>
      <c r="C598" s="286"/>
      <c r="D598" s="287">
        <v>478</v>
      </c>
      <c r="E598" s="171"/>
      <c r="F598" s="171"/>
    </row>
    <row r="599" spans="1:6" x14ac:dyDescent="0.25">
      <c r="A599" s="285">
        <v>44224</v>
      </c>
      <c r="B599" s="286">
        <v>688</v>
      </c>
      <c r="C599" s="286"/>
      <c r="D599" s="287">
        <v>412</v>
      </c>
      <c r="E599" s="171"/>
      <c r="F599" s="171"/>
    </row>
    <row r="600" spans="1:6" x14ac:dyDescent="0.25">
      <c r="A600" s="285">
        <v>44225</v>
      </c>
      <c r="B600" s="286">
        <v>888</v>
      </c>
      <c r="C600" s="286"/>
      <c r="D600" s="287">
        <v>529</v>
      </c>
      <c r="E600" s="171"/>
      <c r="F600" s="171"/>
    </row>
    <row r="601" spans="1:6" x14ac:dyDescent="0.25">
      <c r="A601" s="285">
        <v>44226</v>
      </c>
      <c r="B601" s="286">
        <v>1128</v>
      </c>
      <c r="C601" s="286"/>
      <c r="D601" s="287">
        <v>828</v>
      </c>
      <c r="E601" s="171"/>
      <c r="F601" s="171"/>
    </row>
    <row r="602" spans="1:6" x14ac:dyDescent="0.25">
      <c r="A602" s="285">
        <v>44227</v>
      </c>
      <c r="B602" s="286">
        <v>865</v>
      </c>
      <c r="C602" s="286"/>
      <c r="D602" s="287">
        <v>664</v>
      </c>
      <c r="E602" s="171"/>
      <c r="F602" s="171"/>
    </row>
    <row r="603" spans="1:6" x14ac:dyDescent="0.25">
      <c r="A603" s="285">
        <v>44228</v>
      </c>
      <c r="B603" s="286">
        <v>687</v>
      </c>
      <c r="C603" s="286"/>
      <c r="D603" s="287">
        <v>475</v>
      </c>
      <c r="E603" s="171"/>
      <c r="F603" s="171"/>
    </row>
    <row r="604" spans="1:6" x14ac:dyDescent="0.25">
      <c r="A604" s="285">
        <v>44229</v>
      </c>
      <c r="B604" s="286">
        <v>686</v>
      </c>
      <c r="C604" s="286"/>
      <c r="D604" s="287">
        <v>532</v>
      </c>
      <c r="E604" s="171"/>
      <c r="F604" s="171"/>
    </row>
    <row r="605" spans="1:6" x14ac:dyDescent="0.25">
      <c r="A605" s="285">
        <v>44230</v>
      </c>
      <c r="B605" s="286">
        <v>810</v>
      </c>
      <c r="C605" s="286"/>
      <c r="D605" s="287">
        <v>466</v>
      </c>
      <c r="E605" s="171"/>
      <c r="F605" s="171"/>
    </row>
    <row r="606" spans="1:6" x14ac:dyDescent="0.25">
      <c r="A606" s="285">
        <v>44231</v>
      </c>
      <c r="B606" s="286">
        <v>921</v>
      </c>
      <c r="C606" s="286"/>
      <c r="D606" s="287">
        <v>446</v>
      </c>
      <c r="E606" s="171"/>
      <c r="F606" s="171"/>
    </row>
    <row r="607" spans="1:6" x14ac:dyDescent="0.25">
      <c r="A607" s="285">
        <v>44232</v>
      </c>
      <c r="B607" s="286">
        <v>1057</v>
      </c>
      <c r="C607" s="286"/>
      <c r="D607" s="287">
        <v>700</v>
      </c>
      <c r="E607" s="171"/>
      <c r="F607" s="171"/>
    </row>
    <row r="608" spans="1:6" x14ac:dyDescent="0.25">
      <c r="A608" s="285">
        <v>44233</v>
      </c>
      <c r="B608" s="286">
        <v>1421</v>
      </c>
      <c r="C608" s="286"/>
      <c r="D608" s="287">
        <v>788</v>
      </c>
      <c r="E608" s="171"/>
      <c r="F608" s="171"/>
    </row>
    <row r="609" spans="1:6" x14ac:dyDescent="0.25">
      <c r="A609" s="285">
        <v>44234</v>
      </c>
      <c r="B609" s="286">
        <v>1256</v>
      </c>
      <c r="C609" s="286"/>
      <c r="D609" s="287">
        <v>808</v>
      </c>
      <c r="E609" s="171"/>
      <c r="F609" s="171"/>
    </row>
    <row r="610" spans="1:6" x14ac:dyDescent="0.25">
      <c r="A610" s="285">
        <v>44235</v>
      </c>
      <c r="B610" s="286">
        <v>2017</v>
      </c>
      <c r="C610" s="286"/>
      <c r="D610" s="287">
        <v>561</v>
      </c>
      <c r="E610" s="171"/>
      <c r="F610" s="171"/>
    </row>
    <row r="611" spans="1:6" x14ac:dyDescent="0.25">
      <c r="A611" s="285">
        <v>44236</v>
      </c>
      <c r="B611" s="286">
        <v>1149</v>
      </c>
      <c r="C611" s="286"/>
      <c r="D611" s="287">
        <v>599</v>
      </c>
      <c r="E611" s="171"/>
      <c r="F611" s="171"/>
    </row>
    <row r="612" spans="1:6" x14ac:dyDescent="0.25">
      <c r="A612" s="285">
        <v>44237</v>
      </c>
      <c r="B612" s="286">
        <v>1150</v>
      </c>
      <c r="C612" s="286"/>
      <c r="D612" s="287">
        <v>488</v>
      </c>
      <c r="E612" s="171"/>
      <c r="F612" s="171"/>
    </row>
    <row r="613" spans="1:6" x14ac:dyDescent="0.25">
      <c r="A613" s="285">
        <v>44238</v>
      </c>
      <c r="B613" s="286">
        <v>1016</v>
      </c>
      <c r="C613" s="286"/>
      <c r="D613" s="287">
        <v>591</v>
      </c>
      <c r="E613" s="171"/>
      <c r="F613" s="171"/>
    </row>
    <row r="614" spans="1:6" x14ac:dyDescent="0.25">
      <c r="A614" s="285">
        <v>44239</v>
      </c>
      <c r="B614" s="286">
        <v>1300</v>
      </c>
      <c r="C614" s="286"/>
      <c r="D614" s="287">
        <v>535</v>
      </c>
      <c r="E614" s="171"/>
      <c r="F614" s="171"/>
    </row>
    <row r="615" spans="1:6" x14ac:dyDescent="0.25">
      <c r="A615" s="285">
        <v>44240</v>
      </c>
      <c r="B615" s="286">
        <v>1586</v>
      </c>
      <c r="C615" s="286"/>
      <c r="D615" s="287">
        <v>940</v>
      </c>
      <c r="E615" s="171"/>
      <c r="F615" s="171"/>
    </row>
    <row r="616" spans="1:6" x14ac:dyDescent="0.25">
      <c r="A616" s="285">
        <v>44241</v>
      </c>
      <c r="B616" s="286">
        <v>1374</v>
      </c>
      <c r="C616" s="286"/>
      <c r="D616" s="287">
        <v>806</v>
      </c>
      <c r="E616" s="171"/>
      <c r="F616" s="171"/>
    </row>
    <row r="617" spans="1:6" x14ac:dyDescent="0.25">
      <c r="A617" s="285">
        <v>44242</v>
      </c>
      <c r="B617" s="286">
        <v>1080</v>
      </c>
      <c r="C617" s="286"/>
      <c r="D617" s="287">
        <v>551</v>
      </c>
      <c r="E617" s="171"/>
      <c r="F617" s="171"/>
    </row>
    <row r="618" spans="1:6" x14ac:dyDescent="0.25">
      <c r="A618" s="285">
        <v>44243</v>
      </c>
      <c r="B618" s="286">
        <v>1020</v>
      </c>
      <c r="C618" s="286"/>
      <c r="D618" s="287">
        <v>588</v>
      </c>
      <c r="E618" s="171"/>
      <c r="F618" s="171"/>
    </row>
    <row r="619" spans="1:6" x14ac:dyDescent="0.25">
      <c r="A619" s="285">
        <v>44244</v>
      </c>
      <c r="B619" s="286">
        <v>1077</v>
      </c>
      <c r="C619" s="286"/>
      <c r="D619" s="287">
        <v>577</v>
      </c>
      <c r="E619" s="171"/>
      <c r="F619" s="171"/>
    </row>
    <row r="620" spans="1:6" x14ac:dyDescent="0.25">
      <c r="A620" s="285">
        <v>44245</v>
      </c>
      <c r="B620" s="286">
        <v>1004</v>
      </c>
      <c r="C620" s="286"/>
      <c r="D620" s="287">
        <v>596</v>
      </c>
      <c r="E620" s="171"/>
      <c r="F620" s="171"/>
    </row>
    <row r="621" spans="1:6" x14ac:dyDescent="0.25">
      <c r="A621" s="285">
        <v>44246</v>
      </c>
      <c r="B621" s="286">
        <v>1245</v>
      </c>
      <c r="C621" s="286"/>
      <c r="D621" s="287">
        <v>697</v>
      </c>
      <c r="E621" s="171"/>
      <c r="F621" s="171"/>
    </row>
    <row r="622" spans="1:6" x14ac:dyDescent="0.25">
      <c r="A622" s="285">
        <v>44247</v>
      </c>
      <c r="B622" s="286">
        <v>1521</v>
      </c>
      <c r="C622" s="286"/>
      <c r="D622" s="287">
        <v>940</v>
      </c>
      <c r="E622" s="171"/>
      <c r="F622" s="171"/>
    </row>
    <row r="623" spans="1:6" x14ac:dyDescent="0.25">
      <c r="A623" s="285">
        <v>44248</v>
      </c>
      <c r="B623" s="286">
        <v>1142</v>
      </c>
      <c r="C623" s="286"/>
      <c r="D623" s="287">
        <v>721</v>
      </c>
      <c r="E623" s="171"/>
      <c r="F623" s="171"/>
    </row>
    <row r="624" spans="1:6" x14ac:dyDescent="0.25">
      <c r="A624" s="285">
        <v>44249</v>
      </c>
      <c r="B624" s="286">
        <v>970</v>
      </c>
      <c r="C624" s="286"/>
      <c r="D624" s="287">
        <v>609</v>
      </c>
      <c r="E624" s="171"/>
      <c r="F624" s="171"/>
    </row>
    <row r="625" spans="1:6" x14ac:dyDescent="0.25">
      <c r="A625" s="285">
        <v>44250</v>
      </c>
      <c r="B625" s="286">
        <v>936</v>
      </c>
      <c r="C625" s="286"/>
      <c r="D625" s="287">
        <v>539</v>
      </c>
      <c r="E625" s="171"/>
      <c r="F625" s="171"/>
    </row>
    <row r="626" spans="1:6" x14ac:dyDescent="0.25">
      <c r="A626" s="285">
        <v>44251</v>
      </c>
      <c r="B626" s="286">
        <v>925</v>
      </c>
      <c r="C626" s="286"/>
      <c r="D626" s="287">
        <v>488</v>
      </c>
      <c r="E626" s="171"/>
      <c r="F626" s="171"/>
    </row>
    <row r="627" spans="1:6" x14ac:dyDescent="0.25">
      <c r="A627" s="285">
        <v>44252</v>
      </c>
      <c r="B627" s="286">
        <v>873</v>
      </c>
      <c r="C627" s="286"/>
      <c r="D627" s="287">
        <v>568</v>
      </c>
      <c r="E627" s="171"/>
      <c r="F627" s="171"/>
    </row>
    <row r="628" spans="1:6" x14ac:dyDescent="0.25">
      <c r="A628" s="285">
        <v>44253</v>
      </c>
      <c r="B628" s="286">
        <v>1302</v>
      </c>
      <c r="C628" s="286"/>
      <c r="D628" s="287">
        <v>760</v>
      </c>
      <c r="E628" s="171"/>
      <c r="F628" s="171"/>
    </row>
    <row r="629" spans="1:6" x14ac:dyDescent="0.25">
      <c r="A629" s="285">
        <v>44254</v>
      </c>
      <c r="B629" s="286">
        <v>1545</v>
      </c>
      <c r="C629" s="286"/>
      <c r="D629" s="287">
        <v>1097</v>
      </c>
      <c r="E629" s="171"/>
      <c r="F629" s="171"/>
    </row>
    <row r="630" spans="1:6" x14ac:dyDescent="0.25">
      <c r="A630" s="285">
        <v>44255</v>
      </c>
      <c r="B630" s="286">
        <v>1226</v>
      </c>
      <c r="C630" s="286"/>
      <c r="D630" s="287">
        <v>855</v>
      </c>
      <c r="E630" s="171"/>
      <c r="F630" s="171"/>
    </row>
    <row r="631" spans="1:6" x14ac:dyDescent="0.25">
      <c r="A631" s="285">
        <v>44256</v>
      </c>
      <c r="B631" s="286">
        <v>1054</v>
      </c>
      <c r="C631" s="286"/>
      <c r="D631" s="287">
        <v>621</v>
      </c>
      <c r="E631" s="171"/>
      <c r="F631" s="171"/>
    </row>
    <row r="632" spans="1:6" x14ac:dyDescent="0.25">
      <c r="A632" s="285">
        <v>44257</v>
      </c>
      <c r="B632" s="286">
        <v>926</v>
      </c>
      <c r="C632" s="286"/>
      <c r="D632" s="287">
        <v>653</v>
      </c>
      <c r="E632" s="171"/>
      <c r="F632" s="171"/>
    </row>
    <row r="633" spans="1:6" x14ac:dyDescent="0.25">
      <c r="A633" s="285">
        <v>44258</v>
      </c>
      <c r="B633" s="286">
        <v>1129</v>
      </c>
      <c r="C633" s="286"/>
      <c r="D633" s="287">
        <v>609</v>
      </c>
      <c r="E633" s="171"/>
      <c r="F633" s="171"/>
    </row>
    <row r="634" spans="1:6" x14ac:dyDescent="0.25">
      <c r="A634" s="285">
        <v>44259</v>
      </c>
      <c r="B634" s="286">
        <v>1027</v>
      </c>
      <c r="C634" s="286"/>
      <c r="D634" s="287">
        <v>650</v>
      </c>
      <c r="E634" s="171"/>
      <c r="F634" s="171"/>
    </row>
    <row r="635" spans="1:6" x14ac:dyDescent="0.25">
      <c r="A635" s="285">
        <v>44260</v>
      </c>
      <c r="B635" s="286">
        <v>1520</v>
      </c>
      <c r="C635" s="286"/>
      <c r="D635" s="287">
        <v>866</v>
      </c>
      <c r="E635" s="171"/>
      <c r="F635" s="171"/>
    </row>
    <row r="636" spans="1:6" x14ac:dyDescent="0.25">
      <c r="A636" s="285">
        <v>44261</v>
      </c>
      <c r="B636" s="286">
        <v>1634</v>
      </c>
      <c r="C636" s="286"/>
      <c r="D636" s="287">
        <v>1094</v>
      </c>
      <c r="E636" s="171"/>
      <c r="F636" s="171"/>
    </row>
    <row r="637" spans="1:6" x14ac:dyDescent="0.25">
      <c r="A637" s="285">
        <v>44262</v>
      </c>
      <c r="B637" s="286">
        <v>1290</v>
      </c>
      <c r="C637" s="286"/>
      <c r="D637" s="287">
        <v>939</v>
      </c>
      <c r="E637" s="171"/>
      <c r="F637" s="171"/>
    </row>
    <row r="638" spans="1:6" x14ac:dyDescent="0.25">
      <c r="A638" s="285">
        <v>44263</v>
      </c>
      <c r="B638" s="286">
        <v>985</v>
      </c>
      <c r="C638" s="286"/>
      <c r="D638" s="287">
        <v>720</v>
      </c>
      <c r="E638" s="171"/>
      <c r="F638" s="171"/>
    </row>
    <row r="639" spans="1:6" x14ac:dyDescent="0.25">
      <c r="A639" s="285">
        <v>44264</v>
      </c>
      <c r="B639" s="286">
        <v>1010</v>
      </c>
      <c r="C639" s="286"/>
      <c r="D639" s="287">
        <v>789</v>
      </c>
      <c r="E639" s="171"/>
      <c r="F639" s="171"/>
    </row>
    <row r="640" spans="1:6" x14ac:dyDescent="0.25">
      <c r="A640" s="285">
        <v>44265</v>
      </c>
      <c r="B640" s="286">
        <v>1103</v>
      </c>
      <c r="C640" s="286"/>
      <c r="D640" s="287">
        <v>789</v>
      </c>
      <c r="E640" s="171"/>
      <c r="F640" s="171"/>
    </row>
    <row r="641" spans="1:6" x14ac:dyDescent="0.25">
      <c r="A641" s="285">
        <v>44266</v>
      </c>
      <c r="B641" s="286">
        <v>1004</v>
      </c>
      <c r="C641" s="286"/>
      <c r="D641" s="287">
        <v>773</v>
      </c>
      <c r="E641" s="171"/>
      <c r="F641" s="171"/>
    </row>
    <row r="642" spans="1:6" x14ac:dyDescent="0.25">
      <c r="A642" s="285">
        <v>44267</v>
      </c>
      <c r="B642" s="286">
        <v>1425</v>
      </c>
      <c r="C642" s="286"/>
      <c r="D642" s="287">
        <v>919</v>
      </c>
      <c r="E642" s="171"/>
      <c r="F642" s="171"/>
    </row>
    <row r="643" spans="1:6" x14ac:dyDescent="0.25">
      <c r="A643" s="285">
        <v>44268</v>
      </c>
      <c r="B643" s="286">
        <v>1750</v>
      </c>
      <c r="C643" s="286"/>
      <c r="D643" s="287">
        <v>1189</v>
      </c>
      <c r="E643" s="171"/>
      <c r="F643" s="171"/>
    </row>
    <row r="644" spans="1:6" x14ac:dyDescent="0.25">
      <c r="A644" s="285">
        <v>44269</v>
      </c>
      <c r="B644" s="286">
        <v>1472</v>
      </c>
      <c r="C644" s="286"/>
      <c r="D644" s="287">
        <v>746</v>
      </c>
      <c r="E644" s="171"/>
      <c r="F644" s="171"/>
    </row>
    <row r="645" spans="1:6" x14ac:dyDescent="0.25">
      <c r="A645" s="285">
        <v>44270</v>
      </c>
      <c r="B645" s="286">
        <v>1054</v>
      </c>
      <c r="C645" s="286"/>
      <c r="D645" s="287">
        <v>570</v>
      </c>
      <c r="E645" s="171"/>
      <c r="F645" s="171"/>
    </row>
    <row r="646" spans="1:6" x14ac:dyDescent="0.25">
      <c r="A646" s="285">
        <v>44271</v>
      </c>
      <c r="B646" s="286">
        <v>1022</v>
      </c>
      <c r="C646" s="286"/>
      <c r="D646" s="287">
        <v>839</v>
      </c>
      <c r="E646" s="171"/>
      <c r="F646" s="171"/>
    </row>
    <row r="647" spans="1:6" x14ac:dyDescent="0.25">
      <c r="A647" s="285">
        <v>44272</v>
      </c>
      <c r="B647" s="286">
        <v>1242</v>
      </c>
      <c r="C647" s="286"/>
      <c r="D647" s="287">
        <v>902</v>
      </c>
      <c r="E647" s="171"/>
      <c r="F647" s="171"/>
    </row>
    <row r="648" spans="1:6" x14ac:dyDescent="0.25">
      <c r="A648" s="285">
        <v>44273</v>
      </c>
      <c r="B648" s="286">
        <v>1171</v>
      </c>
      <c r="C648" s="286"/>
      <c r="D648" s="287">
        <v>772</v>
      </c>
      <c r="E648" s="171"/>
      <c r="F648" s="171"/>
    </row>
    <row r="649" spans="1:6" x14ac:dyDescent="0.25">
      <c r="A649" s="285">
        <v>44274</v>
      </c>
      <c r="B649" s="286">
        <v>1631</v>
      </c>
      <c r="C649" s="286"/>
      <c r="D649" s="287">
        <v>861</v>
      </c>
      <c r="E649" s="171"/>
      <c r="F649" s="171"/>
    </row>
    <row r="650" spans="1:6" x14ac:dyDescent="0.25">
      <c r="A650" s="285">
        <v>44275</v>
      </c>
      <c r="B650" s="286">
        <v>2005</v>
      </c>
      <c r="C650" s="286"/>
      <c r="D650" s="287">
        <v>1108</v>
      </c>
      <c r="E650" s="171"/>
      <c r="F650" s="171"/>
    </row>
    <row r="651" spans="1:6" x14ac:dyDescent="0.25">
      <c r="A651" s="285">
        <v>44276</v>
      </c>
      <c r="B651" s="286">
        <v>1622</v>
      </c>
      <c r="C651" s="286"/>
      <c r="D651" s="287">
        <v>1137</v>
      </c>
      <c r="E651" s="171"/>
      <c r="F651" s="171"/>
    </row>
    <row r="652" spans="1:6" x14ac:dyDescent="0.25">
      <c r="A652" s="285">
        <v>44277</v>
      </c>
      <c r="B652" s="286">
        <v>2051</v>
      </c>
      <c r="C652" s="286"/>
      <c r="D652" s="287">
        <v>3471</v>
      </c>
      <c r="E652" s="171"/>
      <c r="F652" s="171"/>
    </row>
    <row r="653" spans="1:6" x14ac:dyDescent="0.25">
      <c r="A653" s="285">
        <v>44278</v>
      </c>
      <c r="B653" s="286">
        <v>1238</v>
      </c>
      <c r="C653" s="286"/>
      <c r="D653" s="287">
        <v>1682</v>
      </c>
      <c r="E653" s="171"/>
      <c r="F653" s="171"/>
    </row>
    <row r="654" spans="1:6" x14ac:dyDescent="0.25">
      <c r="A654" s="285">
        <v>44279</v>
      </c>
      <c r="B654" s="286">
        <v>1174</v>
      </c>
      <c r="C654" s="286"/>
      <c r="D654" s="287">
        <v>1063</v>
      </c>
      <c r="E654" s="171"/>
      <c r="F654" s="171"/>
    </row>
    <row r="655" spans="1:6" x14ac:dyDescent="0.25">
      <c r="A655" s="285">
        <v>44280</v>
      </c>
      <c r="B655" s="286">
        <v>1274</v>
      </c>
      <c r="C655" s="286"/>
      <c r="D655" s="287">
        <v>960</v>
      </c>
      <c r="E655" s="171"/>
      <c r="F655" s="171"/>
    </row>
    <row r="656" spans="1:6" x14ac:dyDescent="0.25">
      <c r="A656" s="285">
        <v>44281</v>
      </c>
      <c r="B656" s="286">
        <v>1737</v>
      </c>
      <c r="C656" s="286"/>
      <c r="D656" s="287">
        <v>915</v>
      </c>
      <c r="E656" s="171"/>
      <c r="F656" s="171"/>
    </row>
    <row r="657" spans="1:6" x14ac:dyDescent="0.25">
      <c r="A657" s="285">
        <v>44282</v>
      </c>
      <c r="B657" s="286">
        <v>2131</v>
      </c>
      <c r="C657" s="286"/>
      <c r="D657" s="287">
        <v>1189</v>
      </c>
      <c r="E657" s="171"/>
      <c r="F657" s="171"/>
    </row>
    <row r="658" spans="1:6" x14ac:dyDescent="0.25">
      <c r="A658" s="285">
        <v>44283</v>
      </c>
      <c r="B658" s="286">
        <v>1719</v>
      </c>
      <c r="C658" s="286"/>
      <c r="D658" s="287">
        <v>958</v>
      </c>
      <c r="E658" s="171"/>
      <c r="F658" s="171"/>
    </row>
    <row r="659" spans="1:6" x14ac:dyDescent="0.25">
      <c r="A659" s="285">
        <v>44284</v>
      </c>
      <c r="B659" s="286">
        <v>1322</v>
      </c>
      <c r="C659" s="286"/>
      <c r="D659" s="287">
        <v>813</v>
      </c>
      <c r="E659" s="171"/>
      <c r="F659" s="171"/>
    </row>
    <row r="660" spans="1:6" x14ac:dyDescent="0.25">
      <c r="A660" s="285">
        <v>44285</v>
      </c>
      <c r="B660" s="286">
        <v>1799</v>
      </c>
      <c r="C660" s="286"/>
      <c r="D660" s="287">
        <v>1009</v>
      </c>
      <c r="E660" s="171"/>
      <c r="F660" s="171"/>
    </row>
    <row r="661" spans="1:6" x14ac:dyDescent="0.25">
      <c r="A661" s="285">
        <v>44286</v>
      </c>
      <c r="B661" s="286">
        <v>2125</v>
      </c>
      <c r="C661" s="286"/>
      <c r="D661" s="287">
        <v>1061</v>
      </c>
      <c r="E661" s="171"/>
      <c r="F661" s="171"/>
    </row>
    <row r="662" spans="1:6" x14ac:dyDescent="0.25">
      <c r="A662" s="285">
        <v>44287</v>
      </c>
      <c r="B662" s="286">
        <v>2545</v>
      </c>
      <c r="C662" s="286"/>
      <c r="D662" s="287">
        <v>1155</v>
      </c>
      <c r="E662" s="171"/>
      <c r="F662" s="171"/>
    </row>
    <row r="663" spans="1:6" x14ac:dyDescent="0.25">
      <c r="A663" s="285">
        <v>44288</v>
      </c>
      <c r="B663" s="286">
        <v>2788</v>
      </c>
      <c r="C663" s="286"/>
      <c r="D663" s="287">
        <v>1156</v>
      </c>
      <c r="E663" s="171"/>
      <c r="F663" s="171"/>
    </row>
    <row r="664" spans="1:6" x14ac:dyDescent="0.25">
      <c r="A664" s="285">
        <v>44289</v>
      </c>
      <c r="B664" s="286">
        <v>3096</v>
      </c>
      <c r="C664" s="286"/>
      <c r="D664" s="287">
        <v>1185</v>
      </c>
      <c r="E664" s="171"/>
      <c r="F664" s="171"/>
    </row>
    <row r="665" spans="1:6" x14ac:dyDescent="0.25">
      <c r="A665" s="285">
        <v>44290</v>
      </c>
      <c r="B665" s="286">
        <v>3026</v>
      </c>
      <c r="C665" s="286"/>
      <c r="D665" s="287">
        <v>1309</v>
      </c>
      <c r="E665" s="171"/>
      <c r="F665" s="171"/>
    </row>
    <row r="666" spans="1:6" x14ac:dyDescent="0.25">
      <c r="A666" s="285">
        <v>44291</v>
      </c>
      <c r="B666" s="286">
        <v>2827</v>
      </c>
      <c r="C666" s="286"/>
      <c r="D666" s="287">
        <v>1067</v>
      </c>
      <c r="E666" s="171"/>
      <c r="F666" s="171"/>
    </row>
    <row r="667" spans="1:6" x14ac:dyDescent="0.25">
      <c r="A667" s="285">
        <v>44292</v>
      </c>
      <c r="B667" s="286">
        <v>1881</v>
      </c>
      <c r="C667" s="286"/>
      <c r="D667" s="287">
        <v>967</v>
      </c>
      <c r="E667" s="171"/>
      <c r="F667" s="171"/>
    </row>
    <row r="668" spans="1:6" x14ac:dyDescent="0.25">
      <c r="A668" s="285">
        <v>44293</v>
      </c>
      <c r="B668" s="286">
        <v>2008</v>
      </c>
      <c r="C668" s="286"/>
      <c r="D668" s="287">
        <v>1011</v>
      </c>
      <c r="E668" s="171"/>
      <c r="F668" s="171"/>
    </row>
    <row r="669" spans="1:6" x14ac:dyDescent="0.25">
      <c r="A669" s="285">
        <v>44294</v>
      </c>
      <c r="B669" s="286">
        <v>1807</v>
      </c>
      <c r="C669" s="286"/>
      <c r="D669" s="287">
        <v>972</v>
      </c>
      <c r="E669" s="171"/>
      <c r="F669" s="171"/>
    </row>
    <row r="670" spans="1:6" x14ac:dyDescent="0.25">
      <c r="A670" s="285">
        <v>44295</v>
      </c>
      <c r="B670" s="286">
        <v>2467</v>
      </c>
      <c r="C670" s="286"/>
      <c r="D670" s="287">
        <v>1013</v>
      </c>
      <c r="E670" s="171"/>
      <c r="F670" s="171"/>
    </row>
    <row r="671" spans="1:6" x14ac:dyDescent="0.25">
      <c r="A671" s="285">
        <v>44296</v>
      </c>
      <c r="B671" s="286">
        <v>3123</v>
      </c>
      <c r="C671" s="286"/>
      <c r="D671" s="287">
        <v>1329</v>
      </c>
      <c r="E671" s="171"/>
      <c r="F671" s="171"/>
    </row>
    <row r="672" spans="1:6" x14ac:dyDescent="0.25">
      <c r="A672" s="285">
        <v>44297</v>
      </c>
      <c r="B672" s="286">
        <v>2534</v>
      </c>
      <c r="C672" s="286"/>
      <c r="D672" s="287">
        <v>1237</v>
      </c>
      <c r="E672" s="171"/>
      <c r="F672" s="171"/>
    </row>
    <row r="673" spans="1:6" x14ac:dyDescent="0.25">
      <c r="A673" s="285">
        <v>44298</v>
      </c>
      <c r="B673" s="286">
        <v>2609</v>
      </c>
      <c r="C673" s="286"/>
      <c r="D673" s="287">
        <v>1475</v>
      </c>
      <c r="E673" s="171"/>
      <c r="F673" s="171"/>
    </row>
    <row r="674" spans="1:6" x14ac:dyDescent="0.25">
      <c r="A674" s="285">
        <v>44299</v>
      </c>
      <c r="B674" s="286">
        <v>2140</v>
      </c>
      <c r="C674" s="286"/>
      <c r="D674" s="287">
        <v>1347</v>
      </c>
      <c r="E674" s="171"/>
      <c r="F674" s="171"/>
    </row>
    <row r="675" spans="1:6" x14ac:dyDescent="0.25">
      <c r="A675" s="285">
        <v>44300</v>
      </c>
      <c r="B675" s="286">
        <v>2079</v>
      </c>
      <c r="C675" s="286"/>
      <c r="D675" s="287">
        <v>1327</v>
      </c>
      <c r="E675" s="171"/>
      <c r="F675" s="171"/>
    </row>
    <row r="676" spans="1:6" x14ac:dyDescent="0.25">
      <c r="A676" s="285">
        <v>44301</v>
      </c>
      <c r="B676" s="286">
        <v>2477</v>
      </c>
      <c r="C676" s="286"/>
      <c r="D676" s="287">
        <v>1466</v>
      </c>
      <c r="E676" s="171"/>
      <c r="F676" s="171"/>
    </row>
    <row r="677" spans="1:6" x14ac:dyDescent="0.25">
      <c r="A677" s="285">
        <v>44302</v>
      </c>
      <c r="B677" s="286">
        <v>3328</v>
      </c>
      <c r="C677" s="286"/>
      <c r="D677" s="287">
        <v>1900</v>
      </c>
      <c r="E677" s="171"/>
      <c r="F677" s="171"/>
    </row>
    <row r="678" spans="1:6" x14ac:dyDescent="0.25">
      <c r="A678" s="285">
        <v>44303</v>
      </c>
      <c r="B678" s="286">
        <v>4827</v>
      </c>
      <c r="C678" s="286"/>
      <c r="D678" s="287">
        <v>3027</v>
      </c>
      <c r="E678" s="171"/>
      <c r="F678" s="171"/>
    </row>
    <row r="679" spans="1:6" x14ac:dyDescent="0.25">
      <c r="A679" s="285">
        <v>44304</v>
      </c>
      <c r="B679" s="286">
        <v>3208</v>
      </c>
      <c r="C679" s="286"/>
      <c r="D679" s="287">
        <v>2572</v>
      </c>
      <c r="E679" s="171"/>
      <c r="F679" s="171"/>
    </row>
    <row r="680" spans="1:6" x14ac:dyDescent="0.25">
      <c r="A680" s="285">
        <v>44305</v>
      </c>
      <c r="B680" s="286">
        <v>2030</v>
      </c>
      <c r="C680" s="286"/>
      <c r="D680" s="287">
        <v>1812</v>
      </c>
      <c r="E680" s="171"/>
      <c r="F680" s="171"/>
    </row>
    <row r="681" spans="1:6" x14ac:dyDescent="0.25">
      <c r="A681" s="285">
        <v>44306</v>
      </c>
      <c r="B681" s="286">
        <v>1966</v>
      </c>
      <c r="C681" s="286"/>
      <c r="D681" s="287">
        <v>1282</v>
      </c>
      <c r="E681" s="171"/>
      <c r="F681" s="171"/>
    </row>
    <row r="682" spans="1:6" x14ac:dyDescent="0.25">
      <c r="A682" s="285">
        <v>44307</v>
      </c>
      <c r="B682" s="286">
        <v>1993</v>
      </c>
      <c r="C682" s="286"/>
      <c r="D682" s="287">
        <v>1442</v>
      </c>
      <c r="E682" s="171"/>
      <c r="F682" s="171"/>
    </row>
    <row r="683" spans="1:6" x14ac:dyDescent="0.25">
      <c r="A683" s="285">
        <v>44308</v>
      </c>
      <c r="B683" s="286">
        <v>2138</v>
      </c>
      <c r="C683" s="286"/>
      <c r="D683" s="287">
        <v>1405</v>
      </c>
      <c r="E683" s="171"/>
      <c r="F683" s="171"/>
    </row>
    <row r="684" spans="1:6" x14ac:dyDescent="0.25">
      <c r="A684" s="285">
        <v>44309</v>
      </c>
      <c r="B684" s="286">
        <v>3537</v>
      </c>
      <c r="C684" s="286"/>
      <c r="D684" s="287">
        <v>1903</v>
      </c>
      <c r="E684" s="171"/>
      <c r="F684" s="171"/>
    </row>
    <row r="685" spans="1:6" x14ac:dyDescent="0.25">
      <c r="A685" s="285">
        <v>44310</v>
      </c>
      <c r="B685" s="286">
        <v>4943</v>
      </c>
      <c r="C685" s="286"/>
      <c r="D685" s="287">
        <v>3123</v>
      </c>
      <c r="E685" s="171"/>
      <c r="F685" s="171"/>
    </row>
    <row r="686" spans="1:6" x14ac:dyDescent="0.25">
      <c r="A686" s="285">
        <v>44311</v>
      </c>
      <c r="B686" s="286">
        <v>3090</v>
      </c>
      <c r="C686" s="286"/>
      <c r="D686" s="287">
        <v>2035</v>
      </c>
      <c r="E686" s="171"/>
      <c r="F686" s="171"/>
    </row>
    <row r="687" spans="1:6" x14ac:dyDescent="0.25">
      <c r="A687" s="285">
        <v>44312</v>
      </c>
      <c r="B687" s="286">
        <v>2099</v>
      </c>
      <c r="C687" s="286"/>
      <c r="D687" s="287">
        <v>1442</v>
      </c>
      <c r="E687" s="171"/>
      <c r="F687" s="171"/>
    </row>
    <row r="688" spans="1:6" x14ac:dyDescent="0.25">
      <c r="A688" s="285">
        <v>44313</v>
      </c>
      <c r="B688" s="286">
        <v>1923</v>
      </c>
      <c r="C688" s="286"/>
      <c r="D688" s="287">
        <v>1432</v>
      </c>
      <c r="E688" s="171"/>
      <c r="F688" s="171"/>
    </row>
    <row r="689" spans="1:6" x14ac:dyDescent="0.25">
      <c r="A689" s="285">
        <v>44314</v>
      </c>
      <c r="B689" s="286">
        <v>2062</v>
      </c>
      <c r="C689" s="286"/>
      <c r="D689" s="287">
        <v>1458</v>
      </c>
      <c r="E689" s="171"/>
      <c r="F689" s="171"/>
    </row>
    <row r="690" spans="1:6" x14ac:dyDescent="0.25">
      <c r="A690" s="285">
        <v>44315</v>
      </c>
      <c r="B690" s="286">
        <v>2113</v>
      </c>
      <c r="C690" s="286"/>
      <c r="D690" s="287">
        <v>1622</v>
      </c>
      <c r="E690" s="171"/>
      <c r="F690" s="171"/>
    </row>
    <row r="691" spans="1:6" x14ac:dyDescent="0.25">
      <c r="A691" s="285">
        <v>44316</v>
      </c>
      <c r="B691" s="286">
        <v>3581</v>
      </c>
      <c r="C691" s="286"/>
      <c r="D691" s="287">
        <v>2048</v>
      </c>
      <c r="E691" s="171"/>
      <c r="F691" s="171"/>
    </row>
    <row r="692" spans="1:6" x14ac:dyDescent="0.25">
      <c r="A692" s="285">
        <v>44317</v>
      </c>
      <c r="B692" s="286">
        <v>4911</v>
      </c>
      <c r="C692" s="286"/>
      <c r="D692" s="287">
        <v>3346</v>
      </c>
      <c r="E692" s="171"/>
      <c r="F692" s="171"/>
    </row>
    <row r="693" spans="1:6" x14ac:dyDescent="0.25">
      <c r="A693" s="285">
        <v>44318</v>
      </c>
      <c r="B693" s="286">
        <v>4485</v>
      </c>
      <c r="C693" s="286"/>
      <c r="D693" s="287">
        <v>3299</v>
      </c>
      <c r="E693" s="171"/>
      <c r="F693" s="171"/>
    </row>
    <row r="694" spans="1:6" x14ac:dyDescent="0.25">
      <c r="A694" s="285">
        <v>44319</v>
      </c>
      <c r="B694" s="286">
        <v>2937</v>
      </c>
      <c r="C694" s="286"/>
      <c r="D694" s="287">
        <v>2044</v>
      </c>
      <c r="E694" s="171"/>
      <c r="F694" s="171"/>
    </row>
    <row r="695" spans="1:6" x14ac:dyDescent="0.25">
      <c r="A695" s="285">
        <v>44320</v>
      </c>
      <c r="B695" s="286">
        <v>2160</v>
      </c>
      <c r="C695" s="286"/>
      <c r="D695" s="287">
        <v>1729</v>
      </c>
      <c r="E695" s="171"/>
      <c r="F695" s="171"/>
    </row>
    <row r="696" spans="1:6" x14ac:dyDescent="0.25">
      <c r="A696" s="285">
        <v>44321</v>
      </c>
      <c r="B696" s="286">
        <v>2225</v>
      </c>
      <c r="C696" s="286"/>
      <c r="D696" s="287">
        <v>1782</v>
      </c>
      <c r="E696" s="171"/>
      <c r="F696" s="171"/>
    </row>
    <row r="697" spans="1:6" x14ac:dyDescent="0.25">
      <c r="A697" s="285">
        <v>44322</v>
      </c>
      <c r="B697" s="286">
        <v>2099</v>
      </c>
      <c r="C697" s="286"/>
      <c r="D697" s="287">
        <v>1686</v>
      </c>
      <c r="E697" s="171"/>
      <c r="F697" s="171"/>
    </row>
    <row r="698" spans="1:6" x14ac:dyDescent="0.25">
      <c r="A698" s="285">
        <v>44323</v>
      </c>
      <c r="B698" s="286">
        <v>3241</v>
      </c>
      <c r="C698" s="286"/>
      <c r="D698" s="287">
        <v>1843</v>
      </c>
      <c r="E698" s="171"/>
      <c r="F698" s="171"/>
    </row>
    <row r="699" spans="1:6" x14ac:dyDescent="0.25">
      <c r="A699" s="285">
        <v>44324</v>
      </c>
      <c r="B699" s="286">
        <v>4478</v>
      </c>
      <c r="C699" s="286"/>
      <c r="D699" s="287">
        <v>2273</v>
      </c>
      <c r="E699" s="171"/>
      <c r="F699" s="171"/>
    </row>
    <row r="700" spans="1:6" x14ac:dyDescent="0.25">
      <c r="A700" s="285">
        <v>44325</v>
      </c>
      <c r="B700" s="286">
        <v>3383</v>
      </c>
      <c r="C700" s="286"/>
      <c r="D700" s="287">
        <v>2067</v>
      </c>
      <c r="E700" s="171"/>
      <c r="F700" s="171"/>
    </row>
    <row r="701" spans="1:6" x14ac:dyDescent="0.25">
      <c r="A701" s="285">
        <v>44326</v>
      </c>
      <c r="B701" s="286">
        <v>2104</v>
      </c>
      <c r="C701" s="286"/>
      <c r="D701" s="287">
        <v>1827</v>
      </c>
      <c r="E701" s="171"/>
      <c r="F701" s="171"/>
    </row>
    <row r="702" spans="1:6" x14ac:dyDescent="0.25">
      <c r="A702" s="285">
        <v>44327</v>
      </c>
      <c r="B702" s="286">
        <v>2088</v>
      </c>
      <c r="C702" s="286"/>
      <c r="D702" s="287">
        <v>1801</v>
      </c>
      <c r="E702" s="171"/>
      <c r="F702" s="171"/>
    </row>
    <row r="703" spans="1:6" x14ac:dyDescent="0.25">
      <c r="A703" s="285">
        <v>44328</v>
      </c>
      <c r="B703" s="286">
        <v>2127</v>
      </c>
      <c r="C703" s="286"/>
      <c r="D703" s="287">
        <v>1239</v>
      </c>
      <c r="E703" s="171"/>
      <c r="F703" s="171"/>
    </row>
    <row r="704" spans="1:6" x14ac:dyDescent="0.25">
      <c r="A704" s="285">
        <v>44329</v>
      </c>
      <c r="B704" s="286">
        <v>3275</v>
      </c>
      <c r="C704" s="286"/>
      <c r="D704" s="287">
        <v>2520</v>
      </c>
      <c r="E704" s="171"/>
      <c r="F704" s="171"/>
    </row>
    <row r="705" spans="1:6" x14ac:dyDescent="0.25">
      <c r="A705" s="285">
        <v>44330</v>
      </c>
      <c r="B705" s="286">
        <v>3853</v>
      </c>
      <c r="C705" s="286"/>
      <c r="D705" s="287">
        <v>2748</v>
      </c>
      <c r="E705" s="171"/>
      <c r="F705" s="171"/>
    </row>
    <row r="706" spans="1:6" x14ac:dyDescent="0.25">
      <c r="A706" s="285">
        <v>44331</v>
      </c>
      <c r="B706" s="286">
        <v>5602</v>
      </c>
      <c r="C706" s="286"/>
      <c r="D706" s="287">
        <v>3426</v>
      </c>
      <c r="E706" s="171"/>
      <c r="F706" s="171"/>
    </row>
    <row r="707" spans="1:6" x14ac:dyDescent="0.25">
      <c r="A707" s="285">
        <v>44332</v>
      </c>
      <c r="B707" s="286">
        <v>3766</v>
      </c>
      <c r="C707" s="286"/>
      <c r="D707" s="287">
        <v>2913</v>
      </c>
      <c r="E707" s="171"/>
      <c r="F707" s="171"/>
    </row>
    <row r="708" spans="1:6" x14ac:dyDescent="0.25">
      <c r="A708" s="285">
        <v>44333</v>
      </c>
      <c r="B708" s="286">
        <v>3104</v>
      </c>
      <c r="C708" s="286"/>
      <c r="D708" s="287">
        <v>1846</v>
      </c>
      <c r="E708" s="171"/>
      <c r="F708" s="171"/>
    </row>
    <row r="709" spans="1:6" x14ac:dyDescent="0.25">
      <c r="A709" s="285">
        <v>44334</v>
      </c>
      <c r="B709" s="286">
        <v>2712</v>
      </c>
      <c r="C709" s="286"/>
      <c r="D709" s="287">
        <v>1728</v>
      </c>
      <c r="E709" s="171"/>
      <c r="F709" s="171"/>
    </row>
    <row r="710" spans="1:6" x14ac:dyDescent="0.25">
      <c r="A710" s="285">
        <v>44335</v>
      </c>
      <c r="B710" s="286">
        <v>2944</v>
      </c>
      <c r="C710" s="286"/>
      <c r="D710" s="287">
        <v>2133</v>
      </c>
      <c r="E710" s="171"/>
      <c r="F710" s="171"/>
    </row>
    <row r="711" spans="1:6" x14ac:dyDescent="0.25">
      <c r="A711" s="285">
        <v>44336</v>
      </c>
      <c r="B711" s="286">
        <v>3244</v>
      </c>
      <c r="C711" s="286"/>
      <c r="D711" s="287">
        <v>2071</v>
      </c>
      <c r="E711" s="171"/>
      <c r="F711" s="171"/>
    </row>
    <row r="712" spans="1:6" x14ac:dyDescent="0.25">
      <c r="A712" s="285">
        <v>44337</v>
      </c>
      <c r="B712" s="286">
        <v>5617</v>
      </c>
      <c r="C712" s="286"/>
      <c r="D712" s="287">
        <v>4073</v>
      </c>
      <c r="E712" s="171"/>
      <c r="F712" s="171"/>
    </row>
    <row r="713" spans="1:6" x14ac:dyDescent="0.25">
      <c r="A713" s="285">
        <v>44338</v>
      </c>
      <c r="B713" s="286">
        <v>7652</v>
      </c>
      <c r="C713" s="286"/>
      <c r="D713" s="287">
        <v>3443</v>
      </c>
      <c r="E713" s="171"/>
      <c r="F713" s="171"/>
    </row>
    <row r="714" spans="1:6" x14ac:dyDescent="0.25">
      <c r="A714" s="285">
        <v>44339</v>
      </c>
      <c r="B714" s="286">
        <v>5712</v>
      </c>
      <c r="C714" s="286"/>
      <c r="D714" s="287">
        <v>3520</v>
      </c>
      <c r="E714" s="171"/>
      <c r="F714" s="171"/>
    </row>
    <row r="715" spans="1:6" x14ac:dyDescent="0.25">
      <c r="A715" s="285">
        <v>44340</v>
      </c>
      <c r="B715" s="286">
        <v>3104</v>
      </c>
      <c r="C715" s="286"/>
      <c r="D715" s="287">
        <v>2165</v>
      </c>
      <c r="E715" s="171"/>
      <c r="F715" s="171"/>
    </row>
    <row r="716" spans="1:6" x14ac:dyDescent="0.25">
      <c r="A716" s="285">
        <v>44341</v>
      </c>
      <c r="B716" s="286">
        <v>3039</v>
      </c>
      <c r="C716" s="286"/>
      <c r="D716" s="287">
        <v>2186</v>
      </c>
      <c r="E716" s="171"/>
      <c r="F716" s="171"/>
    </row>
    <row r="717" spans="1:6" x14ac:dyDescent="0.25">
      <c r="A717" s="285">
        <v>44342</v>
      </c>
      <c r="B717" s="286">
        <v>3325</v>
      </c>
      <c r="C717" s="286"/>
      <c r="D717" s="287">
        <v>1738</v>
      </c>
      <c r="E717" s="171"/>
      <c r="F717" s="171"/>
    </row>
    <row r="718" spans="1:6" x14ac:dyDescent="0.25">
      <c r="A718" s="285">
        <v>44343</v>
      </c>
      <c r="B718" s="286">
        <v>3761</v>
      </c>
      <c r="C718" s="286"/>
      <c r="D718" s="287">
        <v>2304</v>
      </c>
      <c r="E718" s="171"/>
      <c r="F718" s="171"/>
    </row>
    <row r="719" spans="1:6" x14ac:dyDescent="0.25">
      <c r="A719" s="285">
        <v>44344</v>
      </c>
      <c r="B719" s="286">
        <v>6216</v>
      </c>
      <c r="C719" s="286"/>
      <c r="D719" s="287">
        <v>3755</v>
      </c>
      <c r="E719" s="171"/>
      <c r="F719" s="171"/>
    </row>
    <row r="720" spans="1:6" x14ac:dyDescent="0.25">
      <c r="A720" s="285">
        <v>44345</v>
      </c>
      <c r="B720" s="286">
        <v>9243</v>
      </c>
      <c r="C720" s="286"/>
      <c r="D720" s="287">
        <v>5864</v>
      </c>
      <c r="E720" s="171"/>
      <c r="F720" s="171"/>
    </row>
    <row r="721" spans="1:6" x14ac:dyDescent="0.25">
      <c r="A721" s="285">
        <v>44346</v>
      </c>
      <c r="B721" s="286">
        <v>8197</v>
      </c>
      <c r="C721" s="286"/>
      <c r="D721" s="287">
        <v>4883</v>
      </c>
      <c r="E721" s="171"/>
      <c r="F721" s="171"/>
    </row>
    <row r="722" spans="1:6" x14ac:dyDescent="0.25">
      <c r="A722" s="285">
        <v>44347</v>
      </c>
      <c r="B722" s="286">
        <v>5433</v>
      </c>
      <c r="C722" s="286"/>
      <c r="D722" s="287">
        <v>2586</v>
      </c>
      <c r="E722" s="171"/>
      <c r="F722" s="171"/>
    </row>
    <row r="723" spans="1:6" x14ac:dyDescent="0.25">
      <c r="A723" s="285">
        <v>44348</v>
      </c>
      <c r="B723" s="286">
        <v>3663</v>
      </c>
      <c r="C723" s="286"/>
      <c r="D723" s="287">
        <v>2578</v>
      </c>
      <c r="E723" s="171"/>
      <c r="F723" s="171"/>
    </row>
    <row r="724" spans="1:6" x14ac:dyDescent="0.25">
      <c r="A724" s="285">
        <v>44349</v>
      </c>
      <c r="B724" s="286">
        <v>3741</v>
      </c>
      <c r="C724" s="286"/>
      <c r="D724" s="287">
        <v>2549</v>
      </c>
      <c r="E724" s="171"/>
      <c r="F724" s="171"/>
    </row>
    <row r="725" spans="1:6" x14ac:dyDescent="0.25">
      <c r="A725" s="285">
        <v>44350</v>
      </c>
      <c r="B725" s="286">
        <v>3772</v>
      </c>
      <c r="C725" s="286"/>
      <c r="D725" s="287">
        <v>2646</v>
      </c>
      <c r="E725" s="171"/>
      <c r="F725" s="171"/>
    </row>
    <row r="726" spans="1:6" x14ac:dyDescent="0.25">
      <c r="A726" s="285">
        <v>44351</v>
      </c>
      <c r="B726" s="286">
        <v>5335</v>
      </c>
      <c r="C726" s="286"/>
      <c r="D726" s="287">
        <v>2846</v>
      </c>
      <c r="E726" s="171"/>
      <c r="F726" s="171"/>
    </row>
    <row r="727" spans="1:6" x14ac:dyDescent="0.25">
      <c r="A727" s="285">
        <v>44352</v>
      </c>
      <c r="B727" s="286">
        <v>7227</v>
      </c>
      <c r="C727" s="286"/>
      <c r="D727" s="287">
        <v>4712</v>
      </c>
      <c r="E727" s="171"/>
      <c r="F727" s="171"/>
    </row>
    <row r="728" spans="1:6" x14ac:dyDescent="0.25">
      <c r="A728" s="285">
        <v>44353</v>
      </c>
      <c r="B728" s="286">
        <v>4957</v>
      </c>
      <c r="C728" s="286"/>
      <c r="D728" s="287">
        <v>3395</v>
      </c>
      <c r="E728" s="171"/>
      <c r="F728" s="171"/>
    </row>
    <row r="729" spans="1:6" x14ac:dyDescent="0.25">
      <c r="A729" s="285">
        <v>44354</v>
      </c>
      <c r="B729" s="286">
        <v>3014</v>
      </c>
      <c r="C729" s="286"/>
      <c r="D729" s="287">
        <v>2420</v>
      </c>
      <c r="E729" s="171"/>
      <c r="F729" s="171"/>
    </row>
    <row r="730" spans="1:6" x14ac:dyDescent="0.25">
      <c r="A730" s="285">
        <v>44355</v>
      </c>
      <c r="B730" s="286">
        <v>3117</v>
      </c>
      <c r="C730" s="286"/>
      <c r="D730" s="287">
        <v>2429</v>
      </c>
      <c r="E730" s="171"/>
      <c r="F730" s="171"/>
    </row>
    <row r="731" spans="1:6" x14ac:dyDescent="0.25">
      <c r="A731" s="285">
        <v>44356</v>
      </c>
      <c r="B731" s="286">
        <v>3228</v>
      </c>
      <c r="C731" s="286"/>
      <c r="D731" s="287">
        <v>2487</v>
      </c>
      <c r="E731" s="171"/>
      <c r="F731" s="171"/>
    </row>
    <row r="732" spans="1:6" x14ac:dyDescent="0.25">
      <c r="A732" s="285">
        <v>44357</v>
      </c>
      <c r="B732" s="286">
        <v>3466</v>
      </c>
      <c r="C732" s="286"/>
      <c r="D732" s="287">
        <v>2434</v>
      </c>
      <c r="E732" s="171"/>
      <c r="F732" s="171"/>
    </row>
    <row r="733" spans="1:6" x14ac:dyDescent="0.25">
      <c r="A733" s="285">
        <v>44358</v>
      </c>
      <c r="B733" s="286">
        <v>5377</v>
      </c>
      <c r="C733" s="286"/>
      <c r="D733" s="287">
        <v>2976</v>
      </c>
      <c r="E733" s="171"/>
      <c r="F733" s="171"/>
    </row>
    <row r="734" spans="1:6" x14ac:dyDescent="0.25">
      <c r="A734" s="285">
        <v>44359</v>
      </c>
      <c r="B734" s="286">
        <v>7413</v>
      </c>
      <c r="C734" s="286"/>
      <c r="D734" s="287">
        <v>4490</v>
      </c>
      <c r="E734" s="171"/>
      <c r="F734" s="171"/>
    </row>
    <row r="735" spans="1:6" x14ac:dyDescent="0.25">
      <c r="A735" s="285">
        <v>44360</v>
      </c>
      <c r="B735" s="286">
        <v>6141</v>
      </c>
      <c r="C735" s="286"/>
      <c r="D735" s="287">
        <v>4242</v>
      </c>
      <c r="E735" s="171"/>
      <c r="F735" s="171"/>
    </row>
    <row r="736" spans="1:6" x14ac:dyDescent="0.25">
      <c r="A736" s="285">
        <v>44361</v>
      </c>
      <c r="B736" s="286">
        <v>3284</v>
      </c>
      <c r="C736" s="286"/>
      <c r="D736" s="287">
        <v>2938</v>
      </c>
      <c r="E736" s="171"/>
      <c r="F736" s="171"/>
    </row>
    <row r="737" spans="1:6" x14ac:dyDescent="0.25">
      <c r="A737" s="285">
        <v>44362</v>
      </c>
      <c r="B737" s="286">
        <v>3573</v>
      </c>
      <c r="C737" s="286"/>
      <c r="D737" s="287">
        <v>2699</v>
      </c>
      <c r="E737" s="171"/>
      <c r="F737" s="171"/>
    </row>
    <row r="738" spans="1:6" x14ac:dyDescent="0.25">
      <c r="A738" s="285">
        <v>44363</v>
      </c>
      <c r="B738" s="286">
        <v>4310</v>
      </c>
      <c r="C738" s="286"/>
      <c r="D738" s="287">
        <v>2766</v>
      </c>
      <c r="E738" s="171"/>
      <c r="F738" s="171"/>
    </row>
    <row r="739" spans="1:6" x14ac:dyDescent="0.25">
      <c r="A739" s="285">
        <v>44364</v>
      </c>
      <c r="B739" s="286">
        <v>4222</v>
      </c>
      <c r="C739" s="286"/>
      <c r="D739" s="287">
        <v>2657</v>
      </c>
      <c r="E739" s="171"/>
      <c r="F739" s="171"/>
    </row>
    <row r="740" spans="1:6" x14ac:dyDescent="0.25">
      <c r="A740" s="285">
        <v>44365</v>
      </c>
      <c r="B740" s="286">
        <v>7367</v>
      </c>
      <c r="C740" s="286"/>
      <c r="D740" s="287">
        <v>3855</v>
      </c>
      <c r="E740" s="171"/>
      <c r="F740" s="171"/>
    </row>
    <row r="741" spans="1:6" x14ac:dyDescent="0.25">
      <c r="A741" s="285">
        <v>44366</v>
      </c>
      <c r="B741" s="286">
        <v>7672</v>
      </c>
      <c r="C741" s="286"/>
      <c r="D741" s="287">
        <v>4743</v>
      </c>
      <c r="E741" s="171"/>
      <c r="F741" s="171"/>
    </row>
    <row r="742" spans="1:6" x14ac:dyDescent="0.25">
      <c r="A742" s="285">
        <v>44367</v>
      </c>
      <c r="B742" s="286">
        <v>4985</v>
      </c>
      <c r="C742" s="286"/>
      <c r="D742" s="287">
        <v>3410</v>
      </c>
      <c r="E742" s="171"/>
      <c r="F742" s="171"/>
    </row>
    <row r="743" spans="1:6" x14ac:dyDescent="0.25">
      <c r="A743" s="285">
        <v>44368</v>
      </c>
      <c r="B743" s="286">
        <v>3690</v>
      </c>
      <c r="C743" s="286"/>
      <c r="D743" s="287">
        <v>2813</v>
      </c>
      <c r="E743" s="171"/>
      <c r="F743" s="171"/>
    </row>
    <row r="744" spans="1:6" x14ac:dyDescent="0.25">
      <c r="A744" s="285">
        <v>44369</v>
      </c>
      <c r="B744" s="286">
        <v>3898</v>
      </c>
      <c r="C744" s="286"/>
      <c r="D744" s="287">
        <v>2710</v>
      </c>
      <c r="E744" s="171"/>
      <c r="F744" s="171"/>
    </row>
    <row r="745" spans="1:6" x14ac:dyDescent="0.25">
      <c r="A745" s="285">
        <v>44370</v>
      </c>
      <c r="B745" s="286">
        <v>3795</v>
      </c>
      <c r="C745" s="286"/>
      <c r="D745" s="287">
        <v>2674</v>
      </c>
      <c r="E745" s="171"/>
      <c r="F745" s="171"/>
    </row>
    <row r="746" spans="1:6" x14ac:dyDescent="0.25">
      <c r="A746" s="285">
        <v>44371</v>
      </c>
      <c r="B746" s="286">
        <v>4168</v>
      </c>
      <c r="C746" s="286"/>
      <c r="D746" s="287">
        <v>2918</v>
      </c>
      <c r="E746" s="171"/>
      <c r="F746" s="171"/>
    </row>
    <row r="747" spans="1:6" x14ac:dyDescent="0.25">
      <c r="A747" s="285">
        <v>44372</v>
      </c>
      <c r="B747" s="286">
        <v>5996</v>
      </c>
      <c r="C747" s="286"/>
      <c r="D747" s="287">
        <v>4332</v>
      </c>
      <c r="E747" s="171"/>
      <c r="F747" s="171"/>
    </row>
    <row r="748" spans="1:6" x14ac:dyDescent="0.25">
      <c r="A748" s="285">
        <v>44373</v>
      </c>
      <c r="B748" s="286">
        <v>8913</v>
      </c>
      <c r="C748" s="286"/>
      <c r="D748" s="287">
        <v>6181</v>
      </c>
      <c r="E748" s="171"/>
      <c r="F748" s="171"/>
    </row>
    <row r="749" spans="1:6" x14ac:dyDescent="0.25">
      <c r="A749" s="285">
        <v>44374</v>
      </c>
      <c r="B749" s="286">
        <v>6493</v>
      </c>
      <c r="C749" s="286"/>
      <c r="D749" s="287">
        <v>4372</v>
      </c>
      <c r="E749" s="171"/>
      <c r="F749" s="171"/>
    </row>
    <row r="750" spans="1:6" x14ac:dyDescent="0.25">
      <c r="A750" s="285">
        <v>44375</v>
      </c>
      <c r="B750" s="286">
        <v>3643</v>
      </c>
      <c r="C750" s="286"/>
      <c r="D750" s="287">
        <v>2971</v>
      </c>
      <c r="E750" s="171"/>
      <c r="F750" s="171"/>
    </row>
    <row r="751" spans="1:6" x14ac:dyDescent="0.25">
      <c r="A751" s="285">
        <v>44376</v>
      </c>
      <c r="B751" s="286">
        <v>4503</v>
      </c>
      <c r="C751" s="286"/>
      <c r="D751" s="287">
        <v>3481</v>
      </c>
      <c r="E751" s="171"/>
      <c r="F751" s="171"/>
    </row>
    <row r="752" spans="1:6" x14ac:dyDescent="0.25">
      <c r="A752" s="285">
        <v>44377</v>
      </c>
      <c r="B752" s="286">
        <v>4019</v>
      </c>
      <c r="C752" s="286"/>
      <c r="D752" s="287">
        <v>2936</v>
      </c>
      <c r="E752" s="171"/>
      <c r="F752" s="171"/>
    </row>
    <row r="753" spans="1:6" x14ac:dyDescent="0.25">
      <c r="A753" s="285">
        <v>44378</v>
      </c>
      <c r="B753" s="286">
        <v>4183</v>
      </c>
      <c r="C753" s="286"/>
      <c r="D753" s="287">
        <v>2692</v>
      </c>
      <c r="E753" s="171"/>
      <c r="F753" s="171"/>
    </row>
    <row r="754" spans="1:6" x14ac:dyDescent="0.25">
      <c r="A754" s="285">
        <v>44379</v>
      </c>
      <c r="B754" s="286">
        <v>6046</v>
      </c>
      <c r="C754" s="286"/>
      <c r="D754" s="287">
        <v>2646</v>
      </c>
      <c r="E754" s="171"/>
      <c r="F754" s="171"/>
    </row>
    <row r="755" spans="1:6" x14ac:dyDescent="0.25">
      <c r="A755" s="285">
        <v>44380</v>
      </c>
      <c r="B755" s="286">
        <v>9881</v>
      </c>
      <c r="C755" s="286"/>
      <c r="D755" s="287">
        <v>6503</v>
      </c>
      <c r="E755" s="171"/>
      <c r="F755" s="171"/>
    </row>
    <row r="756" spans="1:6" x14ac:dyDescent="0.25">
      <c r="A756" s="285">
        <v>44381</v>
      </c>
      <c r="B756" s="286">
        <v>6558</v>
      </c>
      <c r="C756" s="286"/>
      <c r="D756" s="287">
        <v>3269</v>
      </c>
      <c r="E756" s="171"/>
      <c r="F756" s="171"/>
    </row>
    <row r="757" spans="1:6" x14ac:dyDescent="0.25">
      <c r="A757" s="285">
        <v>44382</v>
      </c>
      <c r="B757" s="286">
        <v>3742</v>
      </c>
      <c r="C757" s="286"/>
      <c r="D757" s="287">
        <v>3196</v>
      </c>
      <c r="E757" s="171"/>
      <c r="F757" s="171"/>
    </row>
    <row r="758" spans="1:6" x14ac:dyDescent="0.25">
      <c r="A758" s="285">
        <v>44383</v>
      </c>
      <c r="B758" s="286">
        <v>4021</v>
      </c>
      <c r="C758" s="286"/>
      <c r="D758" s="287">
        <v>2684</v>
      </c>
      <c r="E758" s="171"/>
      <c r="F758" s="171"/>
    </row>
    <row r="759" spans="1:6" x14ac:dyDescent="0.25">
      <c r="A759" s="285">
        <v>44384</v>
      </c>
      <c r="B759" s="286">
        <v>4568</v>
      </c>
      <c r="C759" s="286"/>
      <c r="D759" s="287">
        <v>3183</v>
      </c>
      <c r="E759" s="171"/>
      <c r="F759" s="171"/>
    </row>
    <row r="760" spans="1:6" x14ac:dyDescent="0.25">
      <c r="A760" s="285">
        <v>44385</v>
      </c>
      <c r="B760" s="286">
        <v>4204</v>
      </c>
      <c r="C760" s="286"/>
      <c r="D760" s="287">
        <v>2703</v>
      </c>
      <c r="E760" s="171"/>
      <c r="F760" s="171"/>
    </row>
    <row r="761" spans="1:6" x14ac:dyDescent="0.25">
      <c r="A761" s="285">
        <v>44386</v>
      </c>
      <c r="B761" s="286">
        <v>5667</v>
      </c>
      <c r="C761" s="286"/>
      <c r="D761" s="287">
        <v>3159</v>
      </c>
      <c r="E761" s="171"/>
      <c r="F761" s="171"/>
    </row>
    <row r="762" spans="1:6" x14ac:dyDescent="0.25">
      <c r="A762" s="285">
        <v>44387</v>
      </c>
      <c r="B762" s="286">
        <v>7315</v>
      </c>
      <c r="C762" s="286"/>
      <c r="D762" s="287">
        <v>4609</v>
      </c>
      <c r="E762" s="171"/>
      <c r="F762" s="171"/>
    </row>
    <row r="763" spans="1:6" x14ac:dyDescent="0.25">
      <c r="A763" s="285">
        <v>44388</v>
      </c>
      <c r="B763" s="286">
        <v>8312</v>
      </c>
      <c r="C763" s="286"/>
      <c r="D763" s="287">
        <v>7680</v>
      </c>
      <c r="E763" s="171"/>
      <c r="F763" s="171"/>
    </row>
    <row r="764" spans="1:6" x14ac:dyDescent="0.25">
      <c r="A764" s="285">
        <v>44389</v>
      </c>
      <c r="B764" s="286">
        <v>5371</v>
      </c>
      <c r="C764" s="286"/>
      <c r="D764" s="287">
        <v>3937</v>
      </c>
      <c r="E764" s="171"/>
      <c r="F764" s="171"/>
    </row>
    <row r="765" spans="1:6" x14ac:dyDescent="0.25">
      <c r="A765" s="285">
        <v>44390</v>
      </c>
      <c r="B765" s="286">
        <v>3568</v>
      </c>
      <c r="C765" s="286"/>
      <c r="D765" s="287">
        <v>3010</v>
      </c>
      <c r="E765" s="171"/>
      <c r="F765" s="171"/>
    </row>
    <row r="766" spans="1:6" x14ac:dyDescent="0.25">
      <c r="A766" s="285">
        <v>44391</v>
      </c>
      <c r="B766" s="286">
        <v>3536</v>
      </c>
      <c r="C766" s="286"/>
      <c r="D766" s="287">
        <v>2851</v>
      </c>
      <c r="E766" s="171"/>
      <c r="F766" s="171"/>
    </row>
    <row r="767" spans="1:6" x14ac:dyDescent="0.25">
      <c r="A767" s="285">
        <v>44392</v>
      </c>
      <c r="B767" s="286">
        <v>3784</v>
      </c>
      <c r="C767" s="286"/>
      <c r="D767" s="287">
        <v>3043</v>
      </c>
      <c r="E767" s="171"/>
      <c r="F767" s="171"/>
    </row>
    <row r="768" spans="1:6" x14ac:dyDescent="0.25">
      <c r="A768" s="285">
        <v>44393</v>
      </c>
      <c r="B768" s="286">
        <v>5488</v>
      </c>
      <c r="C768" s="286"/>
      <c r="D768" s="287">
        <v>3667</v>
      </c>
      <c r="E768" s="171"/>
      <c r="F768" s="171"/>
    </row>
    <row r="769" spans="1:6" x14ac:dyDescent="0.25">
      <c r="A769" s="285">
        <v>44394</v>
      </c>
      <c r="B769" s="286">
        <v>8488</v>
      </c>
      <c r="C769" s="286"/>
      <c r="D769" s="287">
        <v>7200</v>
      </c>
      <c r="E769" s="171"/>
      <c r="F769" s="171"/>
    </row>
    <row r="770" spans="1:6" x14ac:dyDescent="0.25">
      <c r="A770" s="285">
        <v>44395</v>
      </c>
      <c r="B770" s="286">
        <v>6212</v>
      </c>
      <c r="C770" s="286"/>
      <c r="D770" s="287">
        <v>3790</v>
      </c>
      <c r="E770" s="171"/>
      <c r="F770" s="171"/>
    </row>
    <row r="771" spans="1:6" x14ac:dyDescent="0.25">
      <c r="A771" s="285">
        <v>44396</v>
      </c>
      <c r="B771" s="286">
        <v>3895</v>
      </c>
      <c r="C771" s="286"/>
      <c r="D771" s="287">
        <v>3633</v>
      </c>
      <c r="E771" s="171"/>
      <c r="F771" s="171"/>
    </row>
    <row r="772" spans="1:6" x14ac:dyDescent="0.25">
      <c r="A772" s="285">
        <v>44397</v>
      </c>
      <c r="B772" s="286">
        <v>4851</v>
      </c>
      <c r="C772" s="286"/>
      <c r="D772" s="287">
        <v>3604</v>
      </c>
      <c r="E772" s="171"/>
      <c r="F772" s="171"/>
    </row>
    <row r="773" spans="1:6" x14ac:dyDescent="0.25">
      <c r="A773" s="285">
        <v>44398</v>
      </c>
      <c r="B773" s="286">
        <v>4887</v>
      </c>
      <c r="C773" s="286"/>
      <c r="D773" s="287">
        <v>3666</v>
      </c>
      <c r="E773" s="171"/>
      <c r="F773" s="171"/>
    </row>
    <row r="774" spans="1:6" x14ac:dyDescent="0.25">
      <c r="A774" s="285">
        <v>44399</v>
      </c>
      <c r="B774" s="286">
        <v>5038</v>
      </c>
      <c r="C774" s="286"/>
      <c r="D774" s="287">
        <v>3700</v>
      </c>
      <c r="E774" s="171"/>
      <c r="F774" s="171"/>
    </row>
    <row r="775" spans="1:6" x14ac:dyDescent="0.25">
      <c r="A775" s="285">
        <v>44400</v>
      </c>
      <c r="B775" s="286">
        <v>6189</v>
      </c>
      <c r="C775" s="286"/>
      <c r="D775" s="287">
        <v>5829</v>
      </c>
      <c r="E775" s="171"/>
      <c r="F775" s="171"/>
    </row>
    <row r="776" spans="1:6" x14ac:dyDescent="0.25">
      <c r="A776" s="285">
        <v>44401</v>
      </c>
      <c r="B776" s="286">
        <v>8516</v>
      </c>
      <c r="C776" s="286"/>
      <c r="D776" s="287">
        <v>6544</v>
      </c>
      <c r="E776" s="171"/>
      <c r="F776" s="171"/>
    </row>
    <row r="777" spans="1:6" x14ac:dyDescent="0.25">
      <c r="A777" s="285">
        <v>44402</v>
      </c>
      <c r="B777" s="286">
        <v>7490</v>
      </c>
      <c r="C777" s="286"/>
      <c r="D777" s="287">
        <v>6906</v>
      </c>
      <c r="E777" s="171"/>
      <c r="F777" s="171"/>
    </row>
    <row r="778" spans="1:6" x14ac:dyDescent="0.25">
      <c r="A778" s="285">
        <v>44403</v>
      </c>
      <c r="B778" s="286">
        <v>3707</v>
      </c>
      <c r="C778" s="286"/>
      <c r="D778" s="287">
        <v>3588</v>
      </c>
      <c r="E778" s="171"/>
      <c r="F778" s="171"/>
    </row>
    <row r="779" spans="1:6" x14ac:dyDescent="0.25">
      <c r="A779" s="285">
        <v>44404</v>
      </c>
      <c r="B779" s="286">
        <v>3879</v>
      </c>
      <c r="C779" s="286"/>
      <c r="D779" s="287">
        <v>3065</v>
      </c>
      <c r="E779" s="171"/>
      <c r="F779" s="171"/>
    </row>
    <row r="780" spans="1:6" x14ac:dyDescent="0.25">
      <c r="A780" s="285">
        <v>44405</v>
      </c>
      <c r="B780" s="286">
        <v>4590</v>
      </c>
      <c r="C780" s="286"/>
      <c r="D780" s="287">
        <v>3119</v>
      </c>
      <c r="E780" s="171"/>
      <c r="F780" s="171"/>
    </row>
    <row r="781" spans="1:6" x14ac:dyDescent="0.25">
      <c r="A781" s="285">
        <v>44406</v>
      </c>
      <c r="B781" s="286">
        <v>4387</v>
      </c>
      <c r="C781" s="286"/>
      <c r="D781" s="287">
        <v>2643</v>
      </c>
      <c r="E781" s="171"/>
      <c r="F781" s="171"/>
    </row>
    <row r="782" spans="1:6" x14ac:dyDescent="0.25">
      <c r="A782" s="285">
        <v>44407</v>
      </c>
      <c r="B782" s="286">
        <v>6203</v>
      </c>
      <c r="C782" s="286"/>
      <c r="D782" s="287">
        <v>3714</v>
      </c>
      <c r="E782" s="171"/>
      <c r="F782" s="171"/>
    </row>
    <row r="783" spans="1:6" x14ac:dyDescent="0.25">
      <c r="A783" s="285">
        <v>44408</v>
      </c>
      <c r="B783" s="286">
        <v>8959</v>
      </c>
      <c r="C783" s="286"/>
      <c r="D783" s="287">
        <v>7539</v>
      </c>
      <c r="E783" s="171"/>
      <c r="F783" s="171"/>
    </row>
    <row r="784" spans="1:6" x14ac:dyDescent="0.25">
      <c r="A784" s="285">
        <v>44409</v>
      </c>
      <c r="B784" s="286">
        <v>6407</v>
      </c>
      <c r="C784" s="286"/>
      <c r="D784" s="287">
        <v>6477</v>
      </c>
      <c r="E784" s="171"/>
      <c r="F784" s="171"/>
    </row>
    <row r="785" spans="1:6" x14ac:dyDescent="0.25">
      <c r="A785" s="285">
        <v>44410</v>
      </c>
      <c r="B785" s="286">
        <v>3666</v>
      </c>
      <c r="C785" s="286"/>
      <c r="D785" s="287">
        <v>3695</v>
      </c>
      <c r="E785" s="171"/>
      <c r="F785" s="171"/>
    </row>
    <row r="786" spans="1:6" x14ac:dyDescent="0.25">
      <c r="A786" s="285">
        <v>44411</v>
      </c>
      <c r="B786" s="286">
        <v>3819</v>
      </c>
      <c r="C786" s="286"/>
      <c r="D786" s="287">
        <v>3607</v>
      </c>
      <c r="E786" s="171"/>
      <c r="F786" s="171"/>
    </row>
    <row r="787" spans="1:6" x14ac:dyDescent="0.25">
      <c r="A787" s="285">
        <v>44412</v>
      </c>
      <c r="B787" s="286">
        <v>4003</v>
      </c>
      <c r="C787" s="286"/>
      <c r="D787" s="287">
        <v>3195</v>
      </c>
      <c r="E787" s="171"/>
      <c r="F787" s="171"/>
    </row>
    <row r="788" spans="1:6" x14ac:dyDescent="0.25">
      <c r="A788" s="285">
        <v>44413</v>
      </c>
      <c r="B788" s="286">
        <v>4501</v>
      </c>
      <c r="C788" s="286"/>
      <c r="D788" s="287">
        <v>3311</v>
      </c>
      <c r="E788" s="171"/>
      <c r="F788" s="171"/>
    </row>
    <row r="789" spans="1:6" x14ac:dyDescent="0.25">
      <c r="A789" s="285">
        <v>44414</v>
      </c>
      <c r="B789" s="286">
        <v>6375</v>
      </c>
      <c r="C789" s="286"/>
      <c r="D789" s="287">
        <v>3665</v>
      </c>
      <c r="E789" s="171"/>
      <c r="F789" s="171"/>
    </row>
    <row r="790" spans="1:6" x14ac:dyDescent="0.25">
      <c r="A790" s="285">
        <v>44415</v>
      </c>
      <c r="B790" s="286">
        <v>9452</v>
      </c>
      <c r="C790" s="286"/>
      <c r="D790" s="287">
        <v>7684</v>
      </c>
      <c r="E790" s="171"/>
      <c r="F790" s="171"/>
    </row>
    <row r="791" spans="1:6" x14ac:dyDescent="0.25">
      <c r="A791" s="285">
        <v>44416</v>
      </c>
      <c r="B791" s="286">
        <v>6668</v>
      </c>
      <c r="C791" s="286"/>
      <c r="D791" s="287">
        <v>3921</v>
      </c>
      <c r="E791" s="171"/>
      <c r="F791" s="171"/>
    </row>
    <row r="792" spans="1:6" x14ac:dyDescent="0.25">
      <c r="A792" s="285">
        <v>44417</v>
      </c>
      <c r="B792" s="286">
        <v>4122</v>
      </c>
      <c r="C792" s="286"/>
      <c r="D792" s="287">
        <v>3602</v>
      </c>
      <c r="E792" s="171"/>
      <c r="F792" s="171"/>
    </row>
    <row r="793" spans="1:6" x14ac:dyDescent="0.25">
      <c r="A793" s="285">
        <v>44418</v>
      </c>
      <c r="B793" s="286">
        <v>4007</v>
      </c>
      <c r="C793" s="286"/>
      <c r="D793" s="287">
        <v>3464</v>
      </c>
      <c r="E793" s="171"/>
      <c r="F793" s="171"/>
    </row>
    <row r="794" spans="1:6" x14ac:dyDescent="0.25">
      <c r="A794" s="285">
        <v>44419</v>
      </c>
      <c r="B794" s="286">
        <v>3966</v>
      </c>
      <c r="C794" s="286"/>
      <c r="D794" s="287">
        <v>3267</v>
      </c>
      <c r="E794" s="171"/>
      <c r="F794" s="171"/>
    </row>
    <row r="795" spans="1:6" x14ac:dyDescent="0.25">
      <c r="A795" s="285">
        <v>44420</v>
      </c>
      <c r="B795" s="286">
        <v>4402</v>
      </c>
      <c r="C795" s="286"/>
      <c r="D795" s="287">
        <v>3324</v>
      </c>
      <c r="E795" s="171"/>
      <c r="F795" s="171"/>
    </row>
    <row r="796" spans="1:6" x14ac:dyDescent="0.25">
      <c r="A796" s="285">
        <v>44421</v>
      </c>
      <c r="B796" s="286">
        <v>5622</v>
      </c>
      <c r="C796" s="286"/>
      <c r="D796" s="287">
        <v>3910</v>
      </c>
      <c r="E796" s="171"/>
      <c r="F796" s="171"/>
    </row>
    <row r="797" spans="1:6" x14ac:dyDescent="0.25">
      <c r="A797" s="285">
        <v>44422</v>
      </c>
      <c r="B797" s="286">
        <v>7720</v>
      </c>
      <c r="C797" s="286"/>
      <c r="D797" s="287">
        <v>8159</v>
      </c>
      <c r="E797" s="171"/>
      <c r="F797" s="171"/>
    </row>
    <row r="798" spans="1:6" x14ac:dyDescent="0.25">
      <c r="A798" s="285">
        <v>44423</v>
      </c>
      <c r="B798" s="286">
        <v>6000</v>
      </c>
      <c r="C798" s="286"/>
      <c r="D798" s="287">
        <v>3573</v>
      </c>
      <c r="E798" s="171"/>
      <c r="F798" s="171"/>
    </row>
    <row r="799" spans="1:6" x14ac:dyDescent="0.25">
      <c r="A799" s="285">
        <v>44424</v>
      </c>
      <c r="B799" s="286">
        <v>3582</v>
      </c>
      <c r="C799" s="286"/>
      <c r="D799" s="287">
        <v>3818</v>
      </c>
      <c r="E799" s="171"/>
      <c r="F799" s="171"/>
    </row>
    <row r="800" spans="1:6" x14ac:dyDescent="0.25">
      <c r="A800" s="285">
        <v>44425</v>
      </c>
      <c r="B800" s="286">
        <v>3709</v>
      </c>
      <c r="C800" s="286"/>
      <c r="D800" s="287">
        <v>2877</v>
      </c>
      <c r="E800" s="171"/>
      <c r="F800" s="171"/>
    </row>
    <row r="801" spans="1:7" x14ac:dyDescent="0.25">
      <c r="A801" s="285">
        <v>44426</v>
      </c>
      <c r="B801" s="286">
        <v>3865</v>
      </c>
      <c r="C801" s="286"/>
      <c r="D801" s="287">
        <v>2913</v>
      </c>
      <c r="E801" s="171"/>
      <c r="F801" s="171"/>
    </row>
    <row r="802" spans="1:7" x14ac:dyDescent="0.25">
      <c r="A802" s="285">
        <v>44427</v>
      </c>
      <c r="B802" s="286">
        <v>4123</v>
      </c>
      <c r="C802" s="286"/>
      <c r="D802" s="287">
        <v>3902</v>
      </c>
      <c r="E802" s="171"/>
      <c r="F802" s="171"/>
    </row>
    <row r="803" spans="1:7" x14ac:dyDescent="0.25">
      <c r="A803" s="285">
        <v>44428</v>
      </c>
      <c r="B803" s="286">
        <v>5666</v>
      </c>
      <c r="C803" s="286"/>
      <c r="D803" s="287">
        <v>4368</v>
      </c>
      <c r="E803" s="171"/>
      <c r="F803" s="171"/>
    </row>
    <row r="804" spans="1:7" x14ac:dyDescent="0.25">
      <c r="A804" s="285">
        <v>44429</v>
      </c>
      <c r="B804" s="286">
        <v>8367</v>
      </c>
      <c r="C804" s="286"/>
      <c r="D804" s="287">
        <v>8221</v>
      </c>
      <c r="E804" s="171"/>
      <c r="F804" s="171"/>
    </row>
    <row r="805" spans="1:7" x14ac:dyDescent="0.25">
      <c r="A805" s="285">
        <v>44430</v>
      </c>
      <c r="B805" s="286">
        <v>6206</v>
      </c>
      <c r="C805" s="286"/>
      <c r="D805" s="287">
        <v>4155</v>
      </c>
      <c r="E805" s="171"/>
      <c r="F805" s="171"/>
    </row>
    <row r="806" spans="1:7" x14ac:dyDescent="0.25">
      <c r="A806" s="288">
        <v>44431</v>
      </c>
      <c r="B806" s="286">
        <v>3852</v>
      </c>
      <c r="C806" s="286"/>
      <c r="D806" s="287">
        <v>3778</v>
      </c>
      <c r="E806" s="171"/>
      <c r="F806" s="171"/>
      <c r="G806" s="65">
        <f>CORREL(B2:B806,D2:D806)</f>
        <v>0.88221549405056032</v>
      </c>
    </row>
    <row r="807" spans="1:7" x14ac:dyDescent="0.25">
      <c r="A807" s="285">
        <v>44432</v>
      </c>
      <c r="B807" s="289">
        <v>4080</v>
      </c>
      <c r="C807" s="286">
        <f>Forecasts!C807</f>
        <v>3363.8456382999998</v>
      </c>
      <c r="D807" s="287">
        <v>2750</v>
      </c>
      <c r="E807" s="301">
        <f>ABS((B807-C807)/B807)</f>
        <v>0.17552802982843144</v>
      </c>
      <c r="F807" s="290"/>
      <c r="G807" s="65">
        <f>CORREL(C807:C864,D807:D864)</f>
        <v>0.81417166466403856</v>
      </c>
    </row>
    <row r="808" spans="1:7" x14ac:dyDescent="0.25">
      <c r="A808" s="285">
        <v>44433</v>
      </c>
      <c r="B808" s="289">
        <v>4178</v>
      </c>
      <c r="C808" s="286">
        <f>Forecasts!C808</f>
        <v>3523.8505930000001</v>
      </c>
      <c r="D808" s="287">
        <v>5713</v>
      </c>
      <c r="E808" s="301">
        <f t="shared" ref="E808:E814" si="0">ABS((B808-C808)/B808)</f>
        <v>0.15656998731450453</v>
      </c>
      <c r="F808" s="290"/>
    </row>
    <row r="809" spans="1:7" x14ac:dyDescent="0.25">
      <c r="A809" s="285">
        <v>44434</v>
      </c>
      <c r="B809" s="289">
        <v>4540</v>
      </c>
      <c r="C809" s="286">
        <f>Forecasts!C809</f>
        <v>3937.5900464000001</v>
      </c>
      <c r="D809" s="287">
        <v>9071</v>
      </c>
      <c r="E809" s="301">
        <f t="shared" si="0"/>
        <v>0.13268941709251098</v>
      </c>
      <c r="F809" s="290"/>
    </row>
    <row r="810" spans="1:7" x14ac:dyDescent="0.25">
      <c r="A810" s="285">
        <v>44435</v>
      </c>
      <c r="B810" s="289">
        <v>6648</v>
      </c>
      <c r="C810" s="286">
        <f>Forecasts!C810</f>
        <v>5950.6710745</v>
      </c>
      <c r="D810" s="287">
        <v>8597</v>
      </c>
      <c r="E810" s="301">
        <f t="shared" si="0"/>
        <v>0.10489303933513838</v>
      </c>
      <c r="F810" s="290"/>
    </row>
    <row r="811" spans="1:7" x14ac:dyDescent="0.25">
      <c r="A811" s="285">
        <v>44436</v>
      </c>
      <c r="B811" s="289">
        <v>9118</v>
      </c>
      <c r="C811" s="286">
        <f>Forecasts!C811</f>
        <v>8387.6480704999994</v>
      </c>
      <c r="D811" s="287">
        <v>9069</v>
      </c>
      <c r="E811" s="301">
        <f t="shared" si="0"/>
        <v>8.0100014202676081E-2</v>
      </c>
      <c r="F811" s="290"/>
    </row>
    <row r="812" spans="1:7" x14ac:dyDescent="0.25">
      <c r="A812" s="285">
        <v>44437</v>
      </c>
      <c r="B812" s="289">
        <v>8891</v>
      </c>
      <c r="C812" s="286">
        <f>Forecasts!C812</f>
        <v>6650.8041814999997</v>
      </c>
      <c r="D812" s="287">
        <v>8440</v>
      </c>
      <c r="E812" s="301">
        <f t="shared" si="0"/>
        <v>0.25196218856146668</v>
      </c>
      <c r="F812" s="290"/>
    </row>
    <row r="813" spans="1:7" x14ac:dyDescent="0.25">
      <c r="A813" s="285">
        <v>44438</v>
      </c>
      <c r="B813" s="289">
        <v>6079</v>
      </c>
      <c r="C813" s="286">
        <f>Forecasts!C813</f>
        <v>4590.2306239</v>
      </c>
      <c r="D813" s="287">
        <v>6411</v>
      </c>
      <c r="E813" s="301">
        <f t="shared" si="0"/>
        <v>0.24490366443493997</v>
      </c>
      <c r="F813" s="290"/>
    </row>
    <row r="814" spans="1:7" x14ac:dyDescent="0.25">
      <c r="A814" s="285">
        <v>44439</v>
      </c>
      <c r="B814" s="289">
        <v>4682</v>
      </c>
      <c r="C814" s="286">
        <f>Forecasts!C814</f>
        <v>4095.2556719999998</v>
      </c>
      <c r="D814" s="287">
        <v>4549</v>
      </c>
      <c r="E814" s="301">
        <f t="shared" si="0"/>
        <v>0.12531916445963268</v>
      </c>
      <c r="F814" s="290"/>
    </row>
    <row r="815" spans="1:7" x14ac:dyDescent="0.25">
      <c r="A815" s="285">
        <v>44440</v>
      </c>
      <c r="B815" s="286"/>
      <c r="C815" s="286">
        <f>Forecasts!C815</f>
        <v>3808.1999891</v>
      </c>
      <c r="D815" s="287">
        <v>4791</v>
      </c>
      <c r="E815" s="302"/>
      <c r="F815" s="171"/>
    </row>
    <row r="816" spans="1:7" x14ac:dyDescent="0.25">
      <c r="A816" s="285">
        <v>44441</v>
      </c>
      <c r="B816" s="286"/>
      <c r="C816" s="286">
        <f>Forecasts!C816</f>
        <v>3721.6158676</v>
      </c>
      <c r="D816" s="287">
        <v>4935</v>
      </c>
      <c r="E816" s="171"/>
      <c r="F816" s="171"/>
    </row>
    <row r="817" spans="1:6" x14ac:dyDescent="0.25">
      <c r="A817" s="285">
        <v>44442</v>
      </c>
      <c r="B817" s="286"/>
      <c r="C817" s="286">
        <f>Forecasts!C817</f>
        <v>5757.0779714</v>
      </c>
      <c r="D817" s="287">
        <v>5867</v>
      </c>
      <c r="E817" s="171"/>
      <c r="F817" s="171"/>
    </row>
    <row r="818" spans="1:6" x14ac:dyDescent="0.25">
      <c r="A818" s="285">
        <v>44443</v>
      </c>
      <c r="B818" s="286"/>
      <c r="C818" s="286">
        <f>Forecasts!C818</f>
        <v>8350.1345020999997</v>
      </c>
      <c r="D818" s="287">
        <v>7206</v>
      </c>
      <c r="E818" s="171"/>
      <c r="F818" s="171"/>
    </row>
    <row r="819" spans="1:6" x14ac:dyDescent="0.25">
      <c r="A819" s="285">
        <v>44444</v>
      </c>
      <c r="B819" s="286"/>
      <c r="C819" s="286">
        <f>Forecasts!C819</f>
        <v>6512.5311493999998</v>
      </c>
      <c r="D819" s="287">
        <v>7072</v>
      </c>
      <c r="E819" s="171"/>
      <c r="F819" s="171"/>
    </row>
    <row r="820" spans="1:6" x14ac:dyDescent="0.25">
      <c r="A820" s="285">
        <v>44445</v>
      </c>
      <c r="B820" s="286"/>
      <c r="C820" s="286">
        <f>Forecasts!C820</f>
        <v>3931.4926506000002</v>
      </c>
      <c r="D820" s="287">
        <v>4396</v>
      </c>
      <c r="E820" s="171"/>
      <c r="F820" s="171"/>
    </row>
    <row r="821" spans="1:6" x14ac:dyDescent="0.25">
      <c r="A821" s="285">
        <v>44446</v>
      </c>
      <c r="B821" s="286"/>
      <c r="C821" s="286">
        <f>Forecasts!C821</f>
        <v>4348.3782290999998</v>
      </c>
      <c r="D821" s="287">
        <v>4319</v>
      </c>
      <c r="E821" s="171"/>
      <c r="F821" s="171"/>
    </row>
    <row r="822" spans="1:6" x14ac:dyDescent="0.25">
      <c r="A822" s="285">
        <v>44447</v>
      </c>
      <c r="B822" s="286"/>
      <c r="C822" s="286">
        <f>Forecasts!C822</f>
        <v>4346.7206748999997</v>
      </c>
      <c r="D822" s="287">
        <v>4741</v>
      </c>
      <c r="E822" s="171"/>
      <c r="F822" s="171"/>
    </row>
    <row r="823" spans="1:6" x14ac:dyDescent="0.25">
      <c r="A823" s="285">
        <v>44448</v>
      </c>
      <c r="B823" s="286"/>
      <c r="C823" s="286">
        <f>Forecasts!C823</f>
        <v>4352.3448835999998</v>
      </c>
      <c r="D823" s="287">
        <v>4479</v>
      </c>
      <c r="E823" s="171"/>
      <c r="F823" s="171"/>
    </row>
    <row r="824" spans="1:6" x14ac:dyDescent="0.25">
      <c r="A824" s="285">
        <v>44449</v>
      </c>
      <c r="B824" s="286"/>
      <c r="C824" s="286">
        <f>Forecasts!C824</f>
        <v>6446.1058947000001</v>
      </c>
      <c r="D824" s="287">
        <v>6690</v>
      </c>
      <c r="E824" s="171"/>
      <c r="F824" s="171"/>
    </row>
    <row r="825" spans="1:6" x14ac:dyDescent="0.25">
      <c r="A825" s="285">
        <v>44450</v>
      </c>
      <c r="B825" s="286"/>
      <c r="C825" s="286">
        <f>Forecasts!C825</f>
        <v>9281.5865322999998</v>
      </c>
      <c r="D825" s="287">
        <v>7968</v>
      </c>
      <c r="E825" s="171"/>
      <c r="F825" s="171"/>
    </row>
    <row r="826" spans="1:6" x14ac:dyDescent="0.25">
      <c r="A826" s="285">
        <v>44451</v>
      </c>
      <c r="B826" s="286"/>
      <c r="C826" s="286">
        <f>Forecasts!C826</f>
        <v>7281.0060212999997</v>
      </c>
      <c r="D826" s="287">
        <v>7411</v>
      </c>
      <c r="E826" s="171"/>
      <c r="F826" s="171"/>
    </row>
    <row r="827" spans="1:6" x14ac:dyDescent="0.25">
      <c r="A827" s="285">
        <v>44452</v>
      </c>
      <c r="B827" s="286"/>
      <c r="C827" s="286">
        <f>Forecasts!C827</f>
        <v>4515.4236632000002</v>
      </c>
      <c r="D827" s="287">
        <v>4704</v>
      </c>
      <c r="E827" s="171"/>
      <c r="F827" s="171"/>
    </row>
    <row r="828" spans="1:6" x14ac:dyDescent="0.25">
      <c r="A828" s="285">
        <v>44453</v>
      </c>
      <c r="B828" s="286"/>
      <c r="C828" s="286">
        <f>Forecasts!C828</f>
        <v>4950.4275015000003</v>
      </c>
      <c r="D828" s="287">
        <v>4407</v>
      </c>
      <c r="E828" s="171"/>
      <c r="F828" s="171"/>
    </row>
    <row r="829" spans="1:6" x14ac:dyDescent="0.25">
      <c r="A829" s="285">
        <v>44454</v>
      </c>
      <c r="B829" s="286"/>
      <c r="C829" s="286">
        <f>Forecasts!C829</f>
        <v>4737.5495842999999</v>
      </c>
      <c r="D829" s="287">
        <v>4661</v>
      </c>
      <c r="E829" s="171"/>
      <c r="F829" s="171"/>
    </row>
    <row r="830" spans="1:6" x14ac:dyDescent="0.25">
      <c r="A830" s="285">
        <v>44455</v>
      </c>
      <c r="B830" s="286"/>
      <c r="C830" s="286">
        <f>Forecasts!C830</f>
        <v>4501.6301467000003</v>
      </c>
      <c r="D830" s="287">
        <v>4630</v>
      </c>
      <c r="E830" s="171"/>
      <c r="F830" s="171"/>
    </row>
    <row r="831" spans="1:6" x14ac:dyDescent="0.25">
      <c r="A831" s="285">
        <v>44456</v>
      </c>
      <c r="B831" s="286"/>
      <c r="C831" s="286">
        <f>Forecasts!C831</f>
        <v>6409.5706412999998</v>
      </c>
      <c r="D831" s="287">
        <v>6278</v>
      </c>
      <c r="E831" s="171"/>
      <c r="F831" s="171"/>
    </row>
    <row r="832" spans="1:6" x14ac:dyDescent="0.25">
      <c r="A832" s="285">
        <v>44457</v>
      </c>
      <c r="B832" s="286"/>
      <c r="C832" s="286">
        <f>Forecasts!C832</f>
        <v>8966.2819397000003</v>
      </c>
      <c r="D832" s="287">
        <v>7494</v>
      </c>
      <c r="E832" s="171"/>
      <c r="F832" s="171"/>
    </row>
    <row r="833" spans="1:6" x14ac:dyDescent="0.25">
      <c r="A833" s="285">
        <v>44458</v>
      </c>
      <c r="B833" s="286"/>
      <c r="C833" s="286">
        <f>Forecasts!C833</f>
        <v>7105.3779277000003</v>
      </c>
      <c r="D833" s="287">
        <v>6534</v>
      </c>
      <c r="E833" s="171"/>
      <c r="F833" s="171"/>
    </row>
    <row r="834" spans="1:6" x14ac:dyDescent="0.25">
      <c r="A834" s="285">
        <v>44459</v>
      </c>
      <c r="B834" s="286"/>
      <c r="C834" s="286">
        <f>Forecasts!C834</f>
        <v>4415.8828665000001</v>
      </c>
      <c r="D834" s="287">
        <v>5096</v>
      </c>
      <c r="E834" s="171"/>
      <c r="F834" s="171"/>
    </row>
    <row r="835" spans="1:6" x14ac:dyDescent="0.25">
      <c r="A835" s="285">
        <v>44460</v>
      </c>
      <c r="B835" s="286"/>
      <c r="C835" s="286">
        <f>Forecasts!C835</f>
        <v>4657.8419723999996</v>
      </c>
      <c r="D835" s="287">
        <v>4382</v>
      </c>
      <c r="E835" s="171"/>
      <c r="F835" s="171"/>
    </row>
    <row r="836" spans="1:6" x14ac:dyDescent="0.25">
      <c r="A836" s="285">
        <v>44461</v>
      </c>
      <c r="B836" s="286"/>
      <c r="C836" s="286">
        <f>Forecasts!C836</f>
        <v>4517.3443777000002</v>
      </c>
      <c r="D836" s="287">
        <v>4833</v>
      </c>
      <c r="E836" s="171"/>
      <c r="F836" s="171"/>
    </row>
    <row r="837" spans="1:6" x14ac:dyDescent="0.25">
      <c r="A837" s="285">
        <v>44462</v>
      </c>
      <c r="B837" s="286"/>
      <c r="C837" s="286">
        <f>Forecasts!C837</f>
        <v>4426.7624949000001</v>
      </c>
      <c r="D837" s="287">
        <v>5028</v>
      </c>
      <c r="E837" s="171"/>
      <c r="F837" s="171"/>
    </row>
    <row r="838" spans="1:6" x14ac:dyDescent="0.25">
      <c r="A838" s="285">
        <v>44463</v>
      </c>
      <c r="B838" s="286"/>
      <c r="C838" s="286">
        <f>Forecasts!C838</f>
        <v>6482.3094302</v>
      </c>
      <c r="D838" s="287">
        <v>6447</v>
      </c>
      <c r="E838" s="171"/>
      <c r="F838" s="171"/>
    </row>
    <row r="839" spans="1:6" x14ac:dyDescent="0.25">
      <c r="A839" s="285">
        <v>44464</v>
      </c>
      <c r="B839" s="286"/>
      <c r="C839" s="286">
        <f>Forecasts!C839</f>
        <v>9390.1580651999993</v>
      </c>
      <c r="D839" s="287">
        <v>8033</v>
      </c>
      <c r="E839" s="171"/>
      <c r="F839" s="171"/>
    </row>
    <row r="840" spans="1:6" x14ac:dyDescent="0.25">
      <c r="A840" s="285">
        <v>44465</v>
      </c>
      <c r="B840" s="286"/>
      <c r="C840" s="286">
        <f>Forecasts!C840</f>
        <v>7406.5821100000003</v>
      </c>
      <c r="D840" s="287">
        <v>7698</v>
      </c>
      <c r="E840" s="171"/>
      <c r="F840" s="171"/>
    </row>
    <row r="841" spans="1:6" x14ac:dyDescent="0.25">
      <c r="A841" s="285">
        <v>44466</v>
      </c>
      <c r="B841" s="286"/>
      <c r="C841" s="286">
        <f>Forecasts!C841</f>
        <v>4507.3975680000003</v>
      </c>
      <c r="D841" s="287">
        <v>4888</v>
      </c>
      <c r="E841" s="171"/>
      <c r="F841" s="171"/>
    </row>
    <row r="842" spans="1:6" x14ac:dyDescent="0.25">
      <c r="A842" s="285">
        <v>44467</v>
      </c>
      <c r="B842" s="286"/>
      <c r="C842" s="286">
        <f>Forecasts!C842</f>
        <v>4730.4852504</v>
      </c>
      <c r="D842" s="287">
        <v>4643</v>
      </c>
      <c r="E842" s="171"/>
      <c r="F842" s="171"/>
    </row>
    <row r="843" spans="1:6" x14ac:dyDescent="0.25">
      <c r="A843" s="285">
        <v>44468</v>
      </c>
      <c r="B843" s="286"/>
      <c r="C843" s="286">
        <f>Forecasts!C843</f>
        <v>4477.4706121999998</v>
      </c>
      <c r="D843" s="287">
        <v>4784</v>
      </c>
      <c r="E843" s="171"/>
      <c r="F843" s="171"/>
    </row>
    <row r="844" spans="1:6" x14ac:dyDescent="0.25">
      <c r="A844" s="285">
        <v>44469</v>
      </c>
      <c r="B844" s="286"/>
      <c r="C844" s="286">
        <f>Forecasts!C844</f>
        <v>4245.1484309999996</v>
      </c>
      <c r="D844" s="287">
        <v>4673</v>
      </c>
      <c r="E844" s="171"/>
      <c r="F844" s="171"/>
    </row>
    <row r="845" spans="1:6" x14ac:dyDescent="0.25">
      <c r="A845" s="285">
        <v>44470</v>
      </c>
      <c r="B845" s="286"/>
      <c r="C845" s="286">
        <f>Forecasts!C845</f>
        <v>5808.4207641000003</v>
      </c>
      <c r="D845" s="287">
        <v>6515</v>
      </c>
      <c r="E845" s="171"/>
      <c r="F845" s="171"/>
    </row>
    <row r="846" spans="1:6" x14ac:dyDescent="0.25">
      <c r="A846" s="285">
        <v>44471</v>
      </c>
      <c r="B846" s="286"/>
      <c r="C846" s="286">
        <f>Forecasts!C846</f>
        <v>8668.2289462000008</v>
      </c>
      <c r="D846" s="287">
        <v>7191</v>
      </c>
      <c r="E846" s="171"/>
      <c r="F846" s="171"/>
    </row>
    <row r="847" spans="1:6" x14ac:dyDescent="0.25">
      <c r="A847" s="285">
        <v>44472</v>
      </c>
      <c r="B847" s="286"/>
      <c r="C847" s="286">
        <f>Forecasts!C847</f>
        <v>6402.9111124000001</v>
      </c>
      <c r="D847" s="287">
        <v>6502</v>
      </c>
      <c r="E847" s="171"/>
      <c r="F847" s="171"/>
    </row>
    <row r="848" spans="1:6" x14ac:dyDescent="0.25">
      <c r="A848" s="285">
        <v>44473</v>
      </c>
      <c r="B848" s="286"/>
      <c r="C848" s="286">
        <f>Forecasts!C848</f>
        <v>3473.0014461000001</v>
      </c>
      <c r="D848" s="287">
        <v>4139</v>
      </c>
      <c r="E848" s="171"/>
      <c r="F848" s="171"/>
    </row>
    <row r="849" spans="1:6" x14ac:dyDescent="0.25">
      <c r="A849" s="285">
        <v>44474</v>
      </c>
      <c r="B849" s="286"/>
      <c r="C849" s="286">
        <f>Forecasts!C849</f>
        <v>3799.3978952000002</v>
      </c>
      <c r="D849" s="287">
        <v>4106</v>
      </c>
      <c r="E849" s="171"/>
      <c r="F849" s="171"/>
    </row>
    <row r="850" spans="1:6" x14ac:dyDescent="0.25">
      <c r="A850" s="285">
        <v>44475</v>
      </c>
      <c r="B850" s="286"/>
      <c r="C850" s="286">
        <f>Forecasts!C850</f>
        <v>3460.8778461000002</v>
      </c>
      <c r="D850" s="287">
        <v>4181</v>
      </c>
      <c r="E850" s="171"/>
      <c r="F850" s="171"/>
    </row>
    <row r="851" spans="1:6" x14ac:dyDescent="0.25">
      <c r="A851" s="285">
        <v>44476</v>
      </c>
      <c r="B851" s="286"/>
      <c r="C851" s="286">
        <f>Forecasts!C851</f>
        <v>3357.1567332</v>
      </c>
      <c r="D851" s="287">
        <v>4693</v>
      </c>
      <c r="E851" s="171"/>
      <c r="F851" s="171"/>
    </row>
    <row r="852" spans="1:6" x14ac:dyDescent="0.25">
      <c r="A852" s="285">
        <v>44477</v>
      </c>
      <c r="B852" s="286"/>
      <c r="C852" s="286">
        <f>Forecasts!C852</f>
        <v>4749.4433021000004</v>
      </c>
      <c r="D852" s="287">
        <v>4447</v>
      </c>
      <c r="E852" s="171"/>
      <c r="F852" s="171"/>
    </row>
    <row r="853" spans="1:6" x14ac:dyDescent="0.25">
      <c r="A853" s="285">
        <v>44478</v>
      </c>
      <c r="B853" s="286"/>
      <c r="C853" s="286">
        <f>Forecasts!C853</f>
        <v>6065.0882678999997</v>
      </c>
      <c r="D853" s="287">
        <v>5867</v>
      </c>
      <c r="E853" s="171"/>
      <c r="F853" s="171"/>
    </row>
    <row r="854" spans="1:6" x14ac:dyDescent="0.25">
      <c r="A854" s="285">
        <v>44479</v>
      </c>
      <c r="B854" s="286"/>
      <c r="C854" s="286">
        <f>Forecasts!C854</f>
        <v>3741.2763263000002</v>
      </c>
      <c r="D854" s="287">
        <v>5521</v>
      </c>
      <c r="E854" s="171"/>
      <c r="F854" s="171"/>
    </row>
    <row r="855" spans="1:6" x14ac:dyDescent="0.25">
      <c r="A855" s="285">
        <v>44480</v>
      </c>
      <c r="B855" s="286"/>
      <c r="C855" s="286">
        <f>Forecasts!C855</f>
        <v>1216.1836538</v>
      </c>
      <c r="D855" s="287">
        <v>3928</v>
      </c>
      <c r="E855" s="171"/>
      <c r="F855" s="171"/>
    </row>
    <row r="856" spans="1:6" x14ac:dyDescent="0.25">
      <c r="A856" s="285">
        <v>44481</v>
      </c>
      <c r="B856" s="286"/>
      <c r="C856" s="286">
        <f>Forecasts!C856</f>
        <v>1654.2998563000001</v>
      </c>
      <c r="D856" s="287">
        <v>2615</v>
      </c>
      <c r="E856" s="171"/>
      <c r="F856" s="171"/>
    </row>
    <row r="857" spans="1:6" x14ac:dyDescent="0.25">
      <c r="A857" s="285">
        <v>44482</v>
      </c>
      <c r="B857" s="286"/>
      <c r="C857" s="286">
        <f>Forecasts!C857</f>
        <v>1988.7004692999999</v>
      </c>
      <c r="D857" s="287">
        <v>2564</v>
      </c>
      <c r="E857" s="171"/>
      <c r="F857" s="171"/>
    </row>
    <row r="858" spans="1:6" x14ac:dyDescent="0.25">
      <c r="A858" s="285">
        <v>44483</v>
      </c>
      <c r="B858" s="286"/>
      <c r="C858" s="286">
        <f>Forecasts!C858</f>
        <v>2461.5745738999999</v>
      </c>
      <c r="D858" s="287">
        <v>2883</v>
      </c>
      <c r="E858" s="171"/>
      <c r="F858" s="171"/>
    </row>
    <row r="859" spans="1:6" x14ac:dyDescent="0.25">
      <c r="A859" s="285">
        <v>44484</v>
      </c>
      <c r="B859" s="286"/>
      <c r="C859" s="286">
        <f>Forecasts!C859</f>
        <v>4702.307213</v>
      </c>
      <c r="D859" s="287">
        <v>4066</v>
      </c>
      <c r="E859" s="171"/>
      <c r="F859" s="171"/>
    </row>
    <row r="860" spans="1:6" x14ac:dyDescent="0.25">
      <c r="A860" s="285">
        <v>44485</v>
      </c>
      <c r="B860" s="286"/>
      <c r="C860" s="286">
        <f>Forecasts!C860</f>
        <v>7367.4752878999998</v>
      </c>
      <c r="D860" s="287">
        <v>6628</v>
      </c>
      <c r="E860" s="171"/>
      <c r="F860" s="171"/>
    </row>
    <row r="861" spans="1:6" x14ac:dyDescent="0.25">
      <c r="A861" s="285">
        <v>44486</v>
      </c>
      <c r="B861" s="286"/>
      <c r="C861" s="286">
        <f>Forecasts!C861</f>
        <v>5531.5174467999996</v>
      </c>
      <c r="D861" s="287">
        <v>5388</v>
      </c>
      <c r="E861" s="171"/>
      <c r="F861" s="171"/>
    </row>
    <row r="862" spans="1:6" x14ac:dyDescent="0.25">
      <c r="A862" s="285">
        <v>44487</v>
      </c>
      <c r="B862" s="286"/>
      <c r="C862" s="286">
        <f>Forecasts!C862</f>
        <v>2950.3601994000001</v>
      </c>
      <c r="D862" s="287">
        <v>3768</v>
      </c>
      <c r="E862" s="171"/>
      <c r="F862" s="171"/>
    </row>
    <row r="863" spans="1:6" x14ac:dyDescent="0.25">
      <c r="A863" s="285">
        <v>44488</v>
      </c>
      <c r="B863" s="286"/>
      <c r="C863" s="286">
        <f>Forecasts!C863</f>
        <v>3331.1564211</v>
      </c>
      <c r="D863" s="287">
        <v>2825</v>
      </c>
      <c r="E863" s="171"/>
      <c r="F863" s="171"/>
    </row>
    <row r="864" spans="1:6" x14ac:dyDescent="0.25">
      <c r="A864" s="285">
        <v>44489</v>
      </c>
      <c r="B864" s="286"/>
      <c r="C864" s="286">
        <f>Forecasts!C864</f>
        <v>3294.0668829000001</v>
      </c>
      <c r="D864" s="287">
        <v>3557</v>
      </c>
      <c r="E864" s="171"/>
      <c r="F864" s="171"/>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82ED2-CE38-4B43-85FD-D989394E7A69}">
  <sheetPr codeName="Sheet17"/>
  <dimension ref="A1:C18"/>
  <sheetViews>
    <sheetView workbookViewId="0">
      <selection activeCell="B18" sqref="B1:B18"/>
    </sheetView>
  </sheetViews>
  <sheetFormatPr defaultRowHeight="15" x14ac:dyDescent="0.25"/>
  <cols>
    <col min="1" max="1" width="25.140625" bestFit="1" customWidth="1"/>
    <col min="2" max="2" width="23.140625" bestFit="1" customWidth="1"/>
    <col min="3" max="3" width="23.7109375" bestFit="1" customWidth="1"/>
  </cols>
  <sheetData>
    <row r="1" spans="1:3" ht="15.75" x14ac:dyDescent="0.25">
      <c r="A1" s="309" t="s">
        <v>324</v>
      </c>
      <c r="B1" s="310" t="s">
        <v>325</v>
      </c>
      <c r="C1" s="306" t="s">
        <v>18</v>
      </c>
    </row>
    <row r="2" spans="1:3" ht="15.75" x14ac:dyDescent="0.25">
      <c r="A2" s="309" t="s">
        <v>326</v>
      </c>
      <c r="B2" t="s">
        <v>345</v>
      </c>
      <c r="C2" s="306" t="s">
        <v>327</v>
      </c>
    </row>
    <row r="3" spans="1:3" ht="15.75" x14ac:dyDescent="0.25">
      <c r="A3" s="309" t="s">
        <v>328</v>
      </c>
      <c r="B3" t="s">
        <v>346</v>
      </c>
      <c r="C3" s="306" t="s">
        <v>190</v>
      </c>
    </row>
    <row r="4" spans="1:3" ht="15.75" x14ac:dyDescent="0.25">
      <c r="A4" s="309" t="s">
        <v>329</v>
      </c>
      <c r="B4" t="s">
        <v>347</v>
      </c>
      <c r="C4" s="306" t="s">
        <v>330</v>
      </c>
    </row>
    <row r="5" spans="1:3" ht="15.75" x14ac:dyDescent="0.25">
      <c r="A5" s="309" t="s">
        <v>331</v>
      </c>
      <c r="B5" s="310" t="s">
        <v>325</v>
      </c>
      <c r="C5" s="311" t="s">
        <v>332</v>
      </c>
    </row>
    <row r="6" spans="1:3" ht="15.75" x14ac:dyDescent="0.25">
      <c r="A6" s="309" t="s">
        <v>195</v>
      </c>
      <c r="B6" s="310" t="s">
        <v>325</v>
      </c>
      <c r="C6" s="306" t="s">
        <v>333</v>
      </c>
    </row>
    <row r="7" spans="1:3" ht="15.75" x14ac:dyDescent="0.25">
      <c r="A7" s="309" t="s">
        <v>190</v>
      </c>
      <c r="B7" s="310" t="s">
        <v>325</v>
      </c>
      <c r="C7" s="306" t="s">
        <v>334</v>
      </c>
    </row>
    <row r="8" spans="1:3" ht="15.75" x14ac:dyDescent="0.25">
      <c r="A8" s="309" t="s">
        <v>330</v>
      </c>
      <c r="B8" s="310" t="s">
        <v>325</v>
      </c>
      <c r="C8" s="312" t="s">
        <v>32</v>
      </c>
    </row>
    <row r="9" spans="1:3" ht="15.75" x14ac:dyDescent="0.25">
      <c r="A9" s="309" t="s">
        <v>335</v>
      </c>
      <c r="B9" s="15" t="s">
        <v>344</v>
      </c>
      <c r="C9" s="306" t="s">
        <v>34</v>
      </c>
    </row>
    <row r="10" spans="1:3" ht="15.75" x14ac:dyDescent="0.25">
      <c r="A10" s="309" t="s">
        <v>333</v>
      </c>
      <c r="B10" s="310" t="s">
        <v>325</v>
      </c>
      <c r="C10" s="306" t="s">
        <v>89</v>
      </c>
    </row>
    <row r="11" spans="1:3" ht="15.75" x14ac:dyDescent="0.25">
      <c r="A11" s="309" t="s">
        <v>336</v>
      </c>
      <c r="B11" s="310" t="s">
        <v>325</v>
      </c>
      <c r="C11" s="311" t="s">
        <v>191</v>
      </c>
    </row>
    <row r="12" spans="1:3" ht="15.75" x14ac:dyDescent="0.25">
      <c r="A12" s="309" t="s">
        <v>191</v>
      </c>
      <c r="B12" s="15" t="s">
        <v>343</v>
      </c>
      <c r="C12" s="306" t="s">
        <v>337</v>
      </c>
    </row>
    <row r="13" spans="1:3" ht="15.75" x14ac:dyDescent="0.25">
      <c r="A13" s="309" t="s">
        <v>89</v>
      </c>
      <c r="B13" s="310" t="s">
        <v>325</v>
      </c>
      <c r="C13" s="312" t="s">
        <v>338</v>
      </c>
    </row>
    <row r="14" spans="1:3" ht="15.75" x14ac:dyDescent="0.25">
      <c r="A14" s="309" t="s">
        <v>91</v>
      </c>
      <c r="B14" s="310" t="s">
        <v>325</v>
      </c>
      <c r="C14" s="311" t="s">
        <v>328</v>
      </c>
    </row>
    <row r="15" spans="1:3" ht="15.75" x14ac:dyDescent="0.25">
      <c r="A15" s="309" t="s">
        <v>32</v>
      </c>
      <c r="B15" s="15" t="s">
        <v>343</v>
      </c>
      <c r="C15" s="312" t="s">
        <v>339</v>
      </c>
    </row>
    <row r="16" spans="1:3" ht="15.75" x14ac:dyDescent="0.25">
      <c r="A16" s="309" t="s">
        <v>340</v>
      </c>
      <c r="B16" s="310" t="s">
        <v>325</v>
      </c>
      <c r="C16" s="306" t="s">
        <v>331</v>
      </c>
    </row>
    <row r="17" spans="1:3" ht="15.75" x14ac:dyDescent="0.25">
      <c r="A17" s="309" t="s">
        <v>341</v>
      </c>
      <c r="B17" s="15" t="s">
        <v>348</v>
      </c>
      <c r="C17" s="306" t="s">
        <v>196</v>
      </c>
    </row>
    <row r="18" spans="1:3" ht="15.75" x14ac:dyDescent="0.25">
      <c r="A18" s="309" t="s">
        <v>342</v>
      </c>
      <c r="B18" s="310" t="s">
        <v>325</v>
      </c>
      <c r="C18" s="311" t="s">
        <v>98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E239A-5BB0-4613-8418-9F4167E8A6E7}">
  <sheetPr codeName="Sheet18"/>
  <dimension ref="A1:E984"/>
  <sheetViews>
    <sheetView zoomScale="80" zoomScaleNormal="80" workbookViewId="0">
      <pane xSplit="1" ySplit="1" topLeftCell="B2" activePane="bottomRight" state="frozen"/>
      <selection pane="topRight" activeCell="B1" sqref="B1"/>
      <selection pane="bottomLeft" activeCell="A2" sqref="A2"/>
      <selection pane="bottomRight"/>
    </sheetView>
  </sheetViews>
  <sheetFormatPr defaultColWidth="14.42578125" defaultRowHeight="15" customHeight="1" x14ac:dyDescent="0.2"/>
  <cols>
    <col min="1" max="1" width="13.7109375" style="221" customWidth="1"/>
    <col min="2" max="2" width="31.42578125" style="221" customWidth="1"/>
    <col min="3" max="3" width="50" style="221" customWidth="1"/>
    <col min="4" max="4" width="41" style="221" customWidth="1"/>
    <col min="5" max="5" width="147" style="221" customWidth="1"/>
    <col min="6" max="23" width="8.7109375" style="221" customWidth="1"/>
    <col min="24" max="16384" width="14.42578125" style="221"/>
  </cols>
  <sheetData>
    <row r="1" spans="1:5" ht="15.75" thickBot="1" x14ac:dyDescent="0.3">
      <c r="A1" s="217" t="s">
        <v>225</v>
      </c>
      <c r="B1" s="218" t="s">
        <v>226</v>
      </c>
      <c r="C1" s="219" t="s">
        <v>227</v>
      </c>
      <c r="D1" s="219" t="s">
        <v>228</v>
      </c>
      <c r="E1" s="220" t="s">
        <v>183</v>
      </c>
    </row>
    <row r="2" spans="1:5" ht="16.5" thickTop="1" thickBot="1" x14ac:dyDescent="0.3">
      <c r="A2" s="222" t="s">
        <v>168</v>
      </c>
      <c r="B2" s="223" t="s">
        <v>111</v>
      </c>
      <c r="C2" s="224" t="s">
        <v>229</v>
      </c>
      <c r="D2" s="223" t="s">
        <v>230</v>
      </c>
      <c r="E2" s="223"/>
    </row>
    <row r="3" spans="1:5" x14ac:dyDescent="0.25">
      <c r="A3" s="225" t="s">
        <v>70</v>
      </c>
      <c r="B3" s="226" t="s">
        <v>71</v>
      </c>
      <c r="C3" s="226" t="s">
        <v>71</v>
      </c>
      <c r="D3" s="226" t="s">
        <v>231</v>
      </c>
      <c r="E3" s="227"/>
    </row>
    <row r="4" spans="1:5" x14ac:dyDescent="0.25">
      <c r="A4" s="228" t="s">
        <v>70</v>
      </c>
      <c r="B4" s="229" t="s">
        <v>232</v>
      </c>
      <c r="C4" s="229" t="s">
        <v>232</v>
      </c>
      <c r="D4" s="229" t="s">
        <v>231</v>
      </c>
      <c r="E4" s="230"/>
    </row>
    <row r="5" spans="1:5" x14ac:dyDescent="0.25">
      <c r="A5" s="228" t="s">
        <v>70</v>
      </c>
      <c r="B5" s="229" t="s">
        <v>213</v>
      </c>
      <c r="C5" s="229" t="s">
        <v>213</v>
      </c>
      <c r="D5" s="229" t="s">
        <v>197</v>
      </c>
      <c r="E5" s="230"/>
    </row>
    <row r="6" spans="1:5" x14ac:dyDescent="0.25">
      <c r="A6" s="228" t="s">
        <v>70</v>
      </c>
      <c r="B6" s="229" t="s">
        <v>233</v>
      </c>
      <c r="C6" s="229" t="s">
        <v>233</v>
      </c>
      <c r="D6" s="229" t="s">
        <v>197</v>
      </c>
      <c r="E6" s="230"/>
    </row>
    <row r="7" spans="1:5" x14ac:dyDescent="0.25">
      <c r="A7" s="228" t="s">
        <v>70</v>
      </c>
      <c r="B7" s="229" t="s">
        <v>234</v>
      </c>
      <c r="C7" s="229" t="s">
        <v>234</v>
      </c>
      <c r="D7" s="229" t="s">
        <v>197</v>
      </c>
      <c r="E7" s="230"/>
    </row>
    <row r="8" spans="1:5" ht="15.75" thickBot="1" x14ac:dyDescent="0.3">
      <c r="A8" s="231" t="s">
        <v>70</v>
      </c>
      <c r="B8" s="232" t="s">
        <v>235</v>
      </c>
      <c r="C8" s="232" t="s">
        <v>235</v>
      </c>
      <c r="D8" s="232" t="s">
        <v>236</v>
      </c>
      <c r="E8" s="233"/>
    </row>
    <row r="9" spans="1:5" ht="15" customHeight="1" x14ac:dyDescent="0.25">
      <c r="A9" s="234" t="s">
        <v>79</v>
      </c>
      <c r="B9" s="235" t="s">
        <v>237</v>
      </c>
      <c r="C9" s="235" t="s">
        <v>238</v>
      </c>
      <c r="D9" s="236" t="s">
        <v>239</v>
      </c>
      <c r="E9" s="237"/>
    </row>
    <row r="10" spans="1:5" x14ac:dyDescent="0.25">
      <c r="A10" s="238" t="s">
        <v>79</v>
      </c>
      <c r="B10" s="236" t="s">
        <v>240</v>
      </c>
      <c r="C10" s="236" t="s">
        <v>241</v>
      </c>
      <c r="D10" s="236" t="s">
        <v>242</v>
      </c>
      <c r="E10" s="239"/>
    </row>
    <row r="11" spans="1:5" x14ac:dyDescent="0.25">
      <c r="A11" s="238" t="s">
        <v>79</v>
      </c>
      <c r="B11" s="236" t="s">
        <v>209</v>
      </c>
      <c r="C11" s="236" t="s">
        <v>243</v>
      </c>
      <c r="D11" s="236" t="s">
        <v>244</v>
      </c>
      <c r="E11" s="239"/>
    </row>
    <row r="12" spans="1:5" ht="15" customHeight="1" x14ac:dyDescent="0.25">
      <c r="A12" s="238" t="s">
        <v>79</v>
      </c>
      <c r="B12" s="236" t="s">
        <v>77</v>
      </c>
      <c r="C12" s="236" t="s">
        <v>245</v>
      </c>
      <c r="D12" s="236" t="s">
        <v>246</v>
      </c>
      <c r="E12" s="240" t="s">
        <v>247</v>
      </c>
    </row>
    <row r="13" spans="1:5" ht="15.75" thickBot="1" x14ac:dyDescent="0.3">
      <c r="A13" s="238" t="s">
        <v>79</v>
      </c>
      <c r="B13" s="236" t="s">
        <v>248</v>
      </c>
      <c r="C13" s="236" t="s">
        <v>245</v>
      </c>
      <c r="D13" s="236" t="s">
        <v>246</v>
      </c>
      <c r="E13" s="241"/>
    </row>
    <row r="14" spans="1:5" ht="15.75" customHeight="1" x14ac:dyDescent="0.25">
      <c r="A14" s="242" t="s">
        <v>4</v>
      </c>
      <c r="B14" s="243" t="s">
        <v>27</v>
      </c>
      <c r="C14" s="244" t="s">
        <v>249</v>
      </c>
      <c r="D14" s="243" t="s">
        <v>189</v>
      </c>
      <c r="E14" s="243"/>
    </row>
    <row r="15" spans="1:5" ht="15.75" customHeight="1" x14ac:dyDescent="0.25">
      <c r="A15" s="238" t="s">
        <v>4</v>
      </c>
      <c r="B15" s="236" t="s">
        <v>29</v>
      </c>
      <c r="C15" s="245" t="s">
        <v>250</v>
      </c>
      <c r="D15" s="236" t="s">
        <v>189</v>
      </c>
      <c r="E15" s="236"/>
    </row>
    <row r="16" spans="1:5" ht="15.75" customHeight="1" x14ac:dyDescent="0.25">
      <c r="A16" s="238" t="s">
        <v>4</v>
      </c>
      <c r="B16" s="236" t="s">
        <v>251</v>
      </c>
      <c r="C16" s="245" t="s">
        <v>252</v>
      </c>
      <c r="D16" s="236" t="s">
        <v>189</v>
      </c>
      <c r="E16" s="236"/>
    </row>
    <row r="17" spans="1:5" ht="15.75" customHeight="1" x14ac:dyDescent="0.25">
      <c r="A17" s="246" t="s">
        <v>4</v>
      </c>
      <c r="B17" s="247" t="s">
        <v>41</v>
      </c>
      <c r="C17" s="248" t="s">
        <v>253</v>
      </c>
      <c r="D17" s="247" t="s">
        <v>189</v>
      </c>
      <c r="E17" s="351" t="s">
        <v>254</v>
      </c>
    </row>
    <row r="18" spans="1:5" ht="15.75" customHeight="1" x14ac:dyDescent="0.25">
      <c r="A18" s="246" t="s">
        <v>4</v>
      </c>
      <c r="B18" s="247" t="s">
        <v>42</v>
      </c>
      <c r="C18" s="247" t="s">
        <v>255</v>
      </c>
      <c r="D18" s="247" t="s">
        <v>189</v>
      </c>
      <c r="E18" s="352"/>
    </row>
    <row r="19" spans="1:5" ht="15.75" customHeight="1" x14ac:dyDescent="0.25">
      <c r="A19" s="246" t="s">
        <v>4</v>
      </c>
      <c r="B19" s="247" t="s">
        <v>43</v>
      </c>
      <c r="C19" s="249" t="s">
        <v>256</v>
      </c>
      <c r="D19" s="247" t="s">
        <v>189</v>
      </c>
      <c r="E19" s="352"/>
    </row>
    <row r="20" spans="1:5" ht="15.75" customHeight="1" x14ac:dyDescent="0.25">
      <c r="A20" s="246" t="s">
        <v>4</v>
      </c>
      <c r="B20" s="247" t="s">
        <v>44</v>
      </c>
      <c r="C20" s="249" t="s">
        <v>256</v>
      </c>
      <c r="D20" s="247" t="s">
        <v>189</v>
      </c>
      <c r="E20" s="352"/>
    </row>
    <row r="21" spans="1:5" ht="15.75" customHeight="1" x14ac:dyDescent="0.25">
      <c r="A21" s="246" t="s">
        <v>4</v>
      </c>
      <c r="B21" s="247" t="s">
        <v>45</v>
      </c>
      <c r="C21" s="249" t="s">
        <v>256</v>
      </c>
      <c r="D21" s="247" t="s">
        <v>189</v>
      </c>
      <c r="E21" s="353"/>
    </row>
    <row r="22" spans="1:5" ht="16.5" customHeight="1" x14ac:dyDescent="0.25">
      <c r="A22" s="238" t="s">
        <v>4</v>
      </c>
      <c r="B22" s="236" t="s">
        <v>19</v>
      </c>
      <c r="C22" s="250" t="s">
        <v>257</v>
      </c>
      <c r="D22" s="236" t="s">
        <v>189</v>
      </c>
      <c r="E22" s="236"/>
    </row>
    <row r="23" spans="1:5" ht="15.75" customHeight="1" x14ac:dyDescent="0.25">
      <c r="A23" s="238" t="s">
        <v>4</v>
      </c>
      <c r="B23" s="236" t="s">
        <v>23</v>
      </c>
      <c r="C23" s="250" t="s">
        <v>258</v>
      </c>
      <c r="D23" s="236" t="s">
        <v>189</v>
      </c>
      <c r="E23" s="236"/>
    </row>
    <row r="24" spans="1:5" ht="15.75" customHeight="1" x14ac:dyDescent="0.25">
      <c r="A24" s="238" t="s">
        <v>4</v>
      </c>
      <c r="B24" s="236" t="s">
        <v>25</v>
      </c>
      <c r="C24" s="250" t="s">
        <v>259</v>
      </c>
      <c r="D24" s="236" t="s">
        <v>189</v>
      </c>
      <c r="E24" s="236"/>
    </row>
    <row r="25" spans="1:5" ht="15.75" customHeight="1" x14ac:dyDescent="0.25">
      <c r="A25" s="238" t="s">
        <v>4</v>
      </c>
      <c r="B25" s="236" t="s">
        <v>21</v>
      </c>
      <c r="C25" s="250" t="s">
        <v>260</v>
      </c>
      <c r="D25" s="236" t="s">
        <v>189</v>
      </c>
      <c r="E25" s="236"/>
    </row>
    <row r="26" spans="1:5" ht="15.75" customHeight="1" x14ac:dyDescent="0.25">
      <c r="A26" s="238" t="s">
        <v>4</v>
      </c>
      <c r="B26" s="236" t="s">
        <v>37</v>
      </c>
      <c r="C26" s="251" t="s">
        <v>261</v>
      </c>
      <c r="D26" s="236" t="s">
        <v>194</v>
      </c>
      <c r="E26" s="236"/>
    </row>
    <row r="27" spans="1:5" ht="15.75" customHeight="1" x14ac:dyDescent="0.25">
      <c r="A27" s="238" t="s">
        <v>4</v>
      </c>
      <c r="B27" s="236" t="s">
        <v>40</v>
      </c>
      <c r="C27" s="250" t="s">
        <v>262</v>
      </c>
      <c r="D27" s="236" t="s">
        <v>197</v>
      </c>
      <c r="E27" s="236"/>
    </row>
    <row r="28" spans="1:5" ht="15.75" customHeight="1" x14ac:dyDescent="0.25">
      <c r="A28" s="238" t="s">
        <v>4</v>
      </c>
      <c r="B28" s="236" t="s">
        <v>35</v>
      </c>
      <c r="C28" s="354" t="s">
        <v>263</v>
      </c>
      <c r="D28" s="252" t="s">
        <v>197</v>
      </c>
      <c r="E28" s="236"/>
    </row>
    <row r="29" spans="1:5" ht="15.75" customHeight="1" x14ac:dyDescent="0.25">
      <c r="A29" s="238" t="s">
        <v>4</v>
      </c>
      <c r="B29" s="236" t="s">
        <v>36</v>
      </c>
      <c r="C29" s="353"/>
      <c r="D29" s="252"/>
      <c r="E29" s="236" t="s">
        <v>198</v>
      </c>
    </row>
    <row r="30" spans="1:5" ht="15.75" customHeight="1" x14ac:dyDescent="0.25">
      <c r="A30" s="238" t="s">
        <v>4</v>
      </c>
      <c r="B30" s="236" t="s">
        <v>33</v>
      </c>
      <c r="C30" s="245" t="s">
        <v>264</v>
      </c>
      <c r="D30" s="236" t="s">
        <v>189</v>
      </c>
      <c r="E30" s="236"/>
    </row>
    <row r="31" spans="1:5" ht="15.75" customHeight="1" x14ac:dyDescent="0.25">
      <c r="A31" s="238" t="s">
        <v>4</v>
      </c>
      <c r="B31" s="236" t="s">
        <v>17</v>
      </c>
      <c r="C31" s="245" t="s">
        <v>265</v>
      </c>
      <c r="D31" s="236" t="s">
        <v>189</v>
      </c>
      <c r="E31" s="236"/>
    </row>
    <row r="32" spans="1:5" ht="15.75" customHeight="1" x14ac:dyDescent="0.25">
      <c r="A32" s="238" t="s">
        <v>4</v>
      </c>
      <c r="B32" s="236" t="s">
        <v>31</v>
      </c>
      <c r="C32" s="245" t="s">
        <v>266</v>
      </c>
      <c r="D32" s="236" t="s">
        <v>189</v>
      </c>
      <c r="E32" s="236"/>
    </row>
    <row r="33" spans="1:5" ht="15.75" customHeight="1" thickBot="1" x14ac:dyDescent="0.3">
      <c r="A33" s="253" t="s">
        <v>4</v>
      </c>
      <c r="B33" s="254" t="s">
        <v>38</v>
      </c>
      <c r="C33" s="255" t="s">
        <v>267</v>
      </c>
      <c r="D33" s="254" t="s">
        <v>192</v>
      </c>
      <c r="E33" s="254"/>
    </row>
    <row r="34" spans="1:5" ht="15.75" customHeight="1" x14ac:dyDescent="0.2"/>
    <row r="35" spans="1:5" ht="15.75" customHeight="1" x14ac:dyDescent="0.2"/>
    <row r="36" spans="1:5" ht="15.75" customHeight="1" x14ac:dyDescent="0.2"/>
    <row r="37" spans="1:5" ht="15.75" customHeight="1" x14ac:dyDescent="0.2"/>
    <row r="38" spans="1:5" ht="15.75" customHeight="1" x14ac:dyDescent="0.2"/>
    <row r="39" spans="1:5" ht="15.75" customHeight="1" x14ac:dyDescent="0.2"/>
    <row r="40" spans="1:5" ht="15.75" customHeight="1" x14ac:dyDescent="0.2"/>
    <row r="41" spans="1:5" ht="15.75" customHeight="1" x14ac:dyDescent="0.2"/>
    <row r="42" spans="1:5" ht="15.75" customHeight="1" x14ac:dyDescent="0.2"/>
    <row r="43" spans="1:5" ht="15.75" customHeight="1" x14ac:dyDescent="0.2"/>
    <row r="44" spans="1:5" ht="15.75" customHeight="1" x14ac:dyDescent="0.2"/>
    <row r="45" spans="1:5" ht="15.75" customHeight="1" x14ac:dyDescent="0.2"/>
    <row r="46" spans="1:5" ht="15.75" customHeight="1" x14ac:dyDescent="0.2"/>
    <row r="47" spans="1:5" ht="15.75" customHeight="1" x14ac:dyDescent="0.2"/>
    <row r="48" spans="1: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sheetData>
  <mergeCells count="2">
    <mergeCell ref="E17:E21"/>
    <mergeCell ref="C28:C29"/>
  </mergeCell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F4037-980C-45F6-A965-FE08B785B0E2}">
  <sheetPr codeName="Sheet9"/>
  <dimension ref="A1:AP70"/>
  <sheetViews>
    <sheetView showGridLines="0" zoomScale="80" zoomScaleNormal="80" workbookViewId="0">
      <pane xSplit="2" ySplit="3" topLeftCell="C14" activePane="bottomRight" state="frozen"/>
      <selection activeCell="Q21" sqref="Q21"/>
      <selection pane="topRight" activeCell="Q21" sqref="Q21"/>
      <selection pane="bottomLeft" activeCell="Q21" sqref="Q21"/>
      <selection pane="bottomRight" activeCell="T39" sqref="T39"/>
    </sheetView>
  </sheetViews>
  <sheetFormatPr defaultRowHeight="15" x14ac:dyDescent="0.25"/>
  <cols>
    <col min="1" max="1" width="18" hidden="1" customWidth="1"/>
    <col min="2" max="2" width="34.140625" bestFit="1" customWidth="1"/>
    <col min="3" max="3" width="30.7109375" customWidth="1"/>
    <col min="4" max="4" width="13.5703125" bestFit="1" customWidth="1"/>
    <col min="5" max="5" width="18.140625" bestFit="1" customWidth="1"/>
    <col min="6" max="6" width="14.140625" bestFit="1" customWidth="1"/>
    <col min="8" max="8" width="10.85546875" bestFit="1" customWidth="1"/>
    <col min="9" max="9" width="11" bestFit="1" customWidth="1"/>
    <col min="10" max="10" width="11" customWidth="1"/>
    <col min="11" max="11" width="15.7109375" customWidth="1"/>
    <col min="12" max="12" width="13" hidden="1" customWidth="1"/>
    <col min="13" max="13" width="9.85546875" hidden="1" customWidth="1"/>
    <col min="14" max="14" width="11.140625" hidden="1" customWidth="1"/>
    <col min="15" max="15" width="20.5703125" hidden="1" customWidth="1"/>
    <col min="16" max="16" width="19.7109375" hidden="1" customWidth="1"/>
    <col min="17" max="17" width="14.28515625" hidden="1" customWidth="1"/>
    <col min="18" max="18" width="10.140625" hidden="1" customWidth="1"/>
    <col min="19" max="19" width="14.28515625" hidden="1" customWidth="1"/>
    <col min="20" max="21" width="14.28515625" customWidth="1"/>
    <col min="22" max="22" width="11.42578125" bestFit="1" customWidth="1"/>
    <col min="23" max="23" width="13" bestFit="1" customWidth="1"/>
    <col min="24" max="24" width="14.42578125" bestFit="1" customWidth="1"/>
    <col min="26" max="26" width="12" bestFit="1" customWidth="1"/>
    <col min="27" max="27" width="10.85546875" bestFit="1" customWidth="1"/>
    <col min="37" max="38" width="9.140625" style="31"/>
    <col min="39" max="39" width="22.140625" style="31" customWidth="1"/>
    <col min="40" max="42" width="9.140625" style="31"/>
  </cols>
  <sheetData>
    <row r="1" spans="1:42" ht="15.75" x14ac:dyDescent="0.25">
      <c r="B1" s="329" t="s">
        <v>4</v>
      </c>
      <c r="C1" s="330"/>
      <c r="D1" s="330"/>
      <c r="E1" s="330"/>
      <c r="F1" s="330"/>
      <c r="G1" s="330"/>
      <c r="H1" s="330"/>
      <c r="I1" s="330"/>
      <c r="J1" s="330"/>
      <c r="K1" s="330"/>
      <c r="L1" s="330"/>
      <c r="M1" s="330"/>
      <c r="N1" s="330"/>
      <c r="O1" s="330"/>
      <c r="P1" s="330"/>
      <c r="Q1" s="330"/>
      <c r="R1" s="330"/>
      <c r="S1" s="330"/>
      <c r="T1" s="330"/>
      <c r="V1" t="s">
        <v>304</v>
      </c>
      <c r="AL1" s="69"/>
      <c r="AM1" s="69"/>
      <c r="AN1" s="69" t="s">
        <v>66</v>
      </c>
      <c r="AO1" s="70"/>
      <c r="AP1" s="70"/>
    </row>
    <row r="2" spans="1:42" ht="15.75" customHeight="1" x14ac:dyDescent="0.25">
      <c r="F2" s="3">
        <v>688545</v>
      </c>
      <c r="L2">
        <v>187.113586821008</v>
      </c>
      <c r="V2" t="s">
        <v>305</v>
      </c>
      <c r="AL2" s="70"/>
      <c r="AM2" s="70"/>
      <c r="AN2" s="70"/>
      <c r="AO2" s="70"/>
      <c r="AP2" s="70"/>
    </row>
    <row r="3" spans="1:42" ht="30" x14ac:dyDescent="0.25">
      <c r="B3" s="4" t="s">
        <v>5</v>
      </c>
      <c r="C3" s="4" t="s">
        <v>6</v>
      </c>
      <c r="D3" s="4" t="s">
        <v>269</v>
      </c>
      <c r="E3" s="5" t="s">
        <v>92</v>
      </c>
      <c r="F3" s="4" t="s">
        <v>9</v>
      </c>
      <c r="G3" s="5" t="s">
        <v>171</v>
      </c>
      <c r="H3" s="5" t="s">
        <v>10</v>
      </c>
      <c r="I3" s="4" t="s">
        <v>11</v>
      </c>
      <c r="J3" s="4" t="s">
        <v>268</v>
      </c>
      <c r="K3" s="4" t="s">
        <v>13</v>
      </c>
      <c r="L3" s="4" t="s">
        <v>14</v>
      </c>
      <c r="M3" s="4" t="s">
        <v>15</v>
      </c>
      <c r="N3" s="4" t="s">
        <v>16</v>
      </c>
      <c r="S3" s="357" t="s">
        <v>351</v>
      </c>
      <c r="T3" s="4" t="s">
        <v>351</v>
      </c>
      <c r="U3" s="319"/>
      <c r="AA3" t="str">
        <f t="shared" ref="AA3:AG3" si="0">D3</f>
        <v>Spend(EUR)</v>
      </c>
      <c r="AB3" t="str">
        <f t="shared" si="0"/>
        <v>Incr. Activations from model</v>
      </c>
      <c r="AC3" t="str">
        <f t="shared" si="0"/>
        <v>Contribution %</v>
      </c>
      <c r="AD3" t="str">
        <f t="shared" si="0"/>
        <v>Spend Share %</v>
      </c>
      <c r="AE3" t="str">
        <f t="shared" si="0"/>
        <v>Contribution Share</v>
      </c>
      <c r="AF3" t="str">
        <f t="shared" si="0"/>
        <v>CAC</v>
      </c>
      <c r="AG3" t="str">
        <f t="shared" si="0"/>
        <v>Effctiveness</v>
      </c>
      <c r="AL3" s="80" t="s">
        <v>68</v>
      </c>
      <c r="AM3" s="80" t="s">
        <v>69</v>
      </c>
      <c r="AN3" s="80"/>
      <c r="AO3" s="81"/>
      <c r="AP3" s="70"/>
    </row>
    <row r="4" spans="1:42" x14ac:dyDescent="0.25">
      <c r="A4" t="s">
        <v>17</v>
      </c>
      <c r="B4" s="6" t="s">
        <v>18</v>
      </c>
      <c r="C4" s="7">
        <v>50722574.000000015</v>
      </c>
      <c r="D4" s="7">
        <v>116763.15999999997</v>
      </c>
      <c r="E4" s="7">
        <f>IFERROR(VLOOKUP(A4,$AM$3:$AN$77,2,FALSE),0)</f>
        <v>6550.3018910999999</v>
      </c>
      <c r="F4" s="8">
        <f>E4/$F$2</f>
        <v>9.5132516990174935E-3</v>
      </c>
      <c r="G4" s="8">
        <f>D4/$D$23</f>
        <v>4.5179964279134691E-2</v>
      </c>
      <c r="H4" s="8">
        <f t="shared" ref="H4:H22" si="1">E4/SUM($E$4:$E$22)</f>
        <v>4.7940251493227982E-2</v>
      </c>
      <c r="I4" s="9">
        <f>IFERROR((D4/E4),0)</f>
        <v>17.825615054269171</v>
      </c>
      <c r="J4" s="10">
        <f>IFERROR(E4/C4*1000,0)</f>
        <v>0.12913977691865555</v>
      </c>
      <c r="K4" s="11">
        <f>IFERROR(D4/C4*1000,0)</f>
        <v>2.3019959515461483</v>
      </c>
      <c r="L4" s="12">
        <f t="shared" ref="L4:L22" si="2">E4*$L$2</f>
        <v>1225650.4816041528</v>
      </c>
      <c r="M4" s="11">
        <f>L4/12</f>
        <v>102137.5401336794</v>
      </c>
      <c r="N4" s="11">
        <f t="shared" ref="N4:N22" si="3">IFERROR(M4/D4,0)</f>
        <v>0.87474114381350609</v>
      </c>
      <c r="O4" s="43"/>
      <c r="R4">
        <v>210</v>
      </c>
      <c r="S4" s="319">
        <f>D4/((R4*E4)/12)</f>
        <v>1.0186065745296669</v>
      </c>
      <c r="T4" s="325">
        <f>S4*10</f>
        <v>10.186065745296668</v>
      </c>
      <c r="U4" s="319"/>
      <c r="V4" s="3"/>
      <c r="W4" s="273"/>
      <c r="X4" s="88"/>
      <c r="AL4" s="80" t="s">
        <v>70</v>
      </c>
      <c r="AM4" s="80" t="s">
        <v>27</v>
      </c>
      <c r="AN4" s="82">
        <v>7134.7432471000002</v>
      </c>
      <c r="AO4" s="81"/>
      <c r="AP4" s="70"/>
    </row>
    <row r="5" spans="1:42" ht="18.75" customHeight="1" x14ac:dyDescent="0.25">
      <c r="A5" t="s">
        <v>19</v>
      </c>
      <c r="B5" s="6" t="s">
        <v>20</v>
      </c>
      <c r="C5" s="7">
        <v>164171915.99999994</v>
      </c>
      <c r="D5" s="7">
        <v>610203.0399999998</v>
      </c>
      <c r="E5" s="7">
        <f t="shared" ref="E5:E22" si="4">IFERROR(VLOOKUP(A5,$AM$3:$AN$77,2,FALSE),0)</f>
        <v>37565.303819200009</v>
      </c>
      <c r="F5" s="8">
        <f t="shared" ref="F5:F22" si="5">E5/$F$2</f>
        <v>5.455751449680124E-2</v>
      </c>
      <c r="G5" s="8">
        <f t="shared" ref="G5:G21" si="6">D5/$D$23</f>
        <v>0.23611001578082844</v>
      </c>
      <c r="H5" s="8">
        <f t="shared" si="1"/>
        <v>0.27493238364461714</v>
      </c>
      <c r="I5" s="9">
        <f>IFERROR((D5/E5),0)</f>
        <v>16.243793553138225</v>
      </c>
      <c r="J5" s="10">
        <f>IFERROR(E5/C5*1000,0)</f>
        <v>0.22881686913613181</v>
      </c>
      <c r="K5" s="11">
        <f t="shared" ref="K5:K21" si="7">IFERROR(D5/C5*1000,0)</f>
        <v>3.7168539837227703</v>
      </c>
      <c r="L5" s="12">
        <f t="shared" si="2"/>
        <v>7028978.7376314243</v>
      </c>
      <c r="M5" s="11">
        <f t="shared" ref="M5:M21" si="8">L5/12</f>
        <v>585748.22813595203</v>
      </c>
      <c r="N5" s="11">
        <f t="shared" si="3"/>
        <v>0.95992348405204964</v>
      </c>
      <c r="O5" s="43"/>
      <c r="R5">
        <v>225</v>
      </c>
      <c r="S5" s="319">
        <f t="shared" ref="S5:S22" si="9">D5/((R5*E5)/12)</f>
        <v>0.86633565616737207</v>
      </c>
      <c r="T5" s="325">
        <f>S5*10</f>
        <v>8.6633565616737211</v>
      </c>
      <c r="U5" s="319"/>
      <c r="V5" s="3"/>
      <c r="W5" s="273"/>
      <c r="X5" s="88"/>
      <c r="Y5" t="s">
        <v>321</v>
      </c>
      <c r="Z5" s="3">
        <f t="shared" ref="Z5:AE5" si="10">SUM(C5:C8)</f>
        <v>185880535.99999994</v>
      </c>
      <c r="AA5" s="3">
        <f t="shared" si="10"/>
        <v>789496.95999999973</v>
      </c>
      <c r="AB5" s="3">
        <f t="shared" si="10"/>
        <v>46015.20457680001</v>
      </c>
      <c r="AC5" s="3">
        <f t="shared" si="10"/>
        <v>6.6829625626211808E-2</v>
      </c>
      <c r="AD5" s="3">
        <f t="shared" si="10"/>
        <v>0.30548543265945721</v>
      </c>
      <c r="AE5" s="3">
        <f t="shared" si="10"/>
        <v>0.3367753909054832</v>
      </c>
      <c r="AF5" s="25">
        <f t="shared" ref="AF5:AF10" si="11">AA5/AB5</f>
        <v>17.157306313445122</v>
      </c>
      <c r="AG5" s="25">
        <f t="shared" ref="AG5:AG10" si="12">AA5/Z5*1000</f>
        <v>4.24733528851025</v>
      </c>
      <c r="AH5" s="25">
        <f t="shared" ref="AH5:AH10" si="13">AB5/Z5*1000</f>
        <v>0.24755257095234556</v>
      </c>
      <c r="AI5">
        <v>225</v>
      </c>
      <c r="AJ5" s="319">
        <f t="shared" ref="AJ5:AJ10" si="14">AA5/((AI5*AB5)/12)</f>
        <v>0.9150563367170732</v>
      </c>
      <c r="AL5" s="80" t="s">
        <v>72</v>
      </c>
      <c r="AM5" s="80" t="s">
        <v>29</v>
      </c>
      <c r="AN5" s="82">
        <v>3611.8768512999991</v>
      </c>
      <c r="AO5" s="81"/>
      <c r="AP5" s="70"/>
    </row>
    <row r="6" spans="1:42" x14ac:dyDescent="0.25">
      <c r="A6" t="s">
        <v>21</v>
      </c>
      <c r="B6" s="6" t="s">
        <v>22</v>
      </c>
      <c r="C6" s="7">
        <v>21077904.999999993</v>
      </c>
      <c r="D6" s="7">
        <v>57157.139999999992</v>
      </c>
      <c r="E6" s="7">
        <f t="shared" si="4"/>
        <v>1439.0730750999999</v>
      </c>
      <c r="F6" s="8">
        <f t="shared" si="5"/>
        <v>2.0900203691842944E-3</v>
      </c>
      <c r="G6" s="8">
        <f t="shared" si="6"/>
        <v>2.2116201235882114E-2</v>
      </c>
      <c r="H6" s="8">
        <f t="shared" si="1"/>
        <v>1.0532266494642657E-2</v>
      </c>
      <c r="I6" s="9">
        <f t="shared" ref="I6:I21" si="15">IFERROR((D6/E6),0)</f>
        <v>39.718024740354615</v>
      </c>
      <c r="J6" s="10">
        <f t="shared" ref="J6:J22" si="16">IFERROR(E6/C6*1000,0)</f>
        <v>6.8274008972903158E-2</v>
      </c>
      <c r="K6" s="11">
        <f t="shared" si="7"/>
        <v>2.7117087775089606</v>
      </c>
      <c r="L6" s="12">
        <f t="shared" si="2"/>
        <v>269270.12477949879</v>
      </c>
      <c r="M6" s="11">
        <f t="shared" si="8"/>
        <v>22439.177064958232</v>
      </c>
      <c r="N6" s="11">
        <f t="shared" si="3"/>
        <v>0.39258747139829314</v>
      </c>
      <c r="O6" s="43"/>
      <c r="R6">
        <v>225</v>
      </c>
      <c r="S6" s="319">
        <f t="shared" si="9"/>
        <v>2.1182946528189133</v>
      </c>
      <c r="T6" s="325">
        <f>S6*10</f>
        <v>21.182946528189134</v>
      </c>
      <c r="U6" s="319"/>
      <c r="V6" s="3"/>
      <c r="W6" s="273"/>
      <c r="X6" s="88"/>
      <c r="Y6" t="s">
        <v>322</v>
      </c>
      <c r="Z6" s="3">
        <f t="shared" ref="Z6:AE6" si="17">SUM(C18:C22)</f>
        <v>85939432</v>
      </c>
      <c r="AA6" s="3">
        <f t="shared" si="17"/>
        <v>506665.82503877691</v>
      </c>
      <c r="AB6" s="3">
        <f t="shared" si="17"/>
        <v>28336.690072000001</v>
      </c>
      <c r="AC6" s="3">
        <f t="shared" si="17"/>
        <v>4.1154448978643371E-2</v>
      </c>
      <c r="AD6" s="3">
        <f t="shared" si="17"/>
        <v>0.19604765644155442</v>
      </c>
      <c r="AE6" s="3">
        <f t="shared" si="17"/>
        <v>0.20739014340439924</v>
      </c>
      <c r="AF6" s="25">
        <f t="shared" si="11"/>
        <v>17.880204912832166</v>
      </c>
      <c r="AG6" s="25">
        <f t="shared" si="12"/>
        <v>5.8956152402633633</v>
      </c>
      <c r="AH6" s="25">
        <f t="shared" si="13"/>
        <v>0.3297286171498085</v>
      </c>
      <c r="AI6">
        <v>230</v>
      </c>
      <c r="AJ6" s="319">
        <f t="shared" si="14"/>
        <v>0.93288025632167815</v>
      </c>
      <c r="AL6" s="80"/>
      <c r="AM6" s="80" t="s">
        <v>158</v>
      </c>
      <c r="AN6" s="82">
        <v>23164.74699</v>
      </c>
      <c r="AO6" s="81"/>
      <c r="AP6" s="70"/>
    </row>
    <row r="7" spans="1:42" x14ac:dyDescent="0.25">
      <c r="A7" t="s">
        <v>23</v>
      </c>
      <c r="B7" s="6" t="s">
        <v>24</v>
      </c>
      <c r="C7" s="7">
        <v>630715.00000000035</v>
      </c>
      <c r="D7" s="7">
        <v>122136.77999999997</v>
      </c>
      <c r="E7" s="7">
        <f t="shared" si="4"/>
        <v>7010.8276825000012</v>
      </c>
      <c r="F7" s="32">
        <f t="shared" si="5"/>
        <v>1.0182090760226276E-2</v>
      </c>
      <c r="G7" s="8">
        <f>D7/$D$23</f>
        <v>4.7259215642746669E-2</v>
      </c>
      <c r="H7" s="8">
        <f t="shared" si="1"/>
        <v>5.1310740766223363E-2</v>
      </c>
      <c r="I7" s="9">
        <f>IFERROR((D7/E7),0)</f>
        <v>17.421164166517787</v>
      </c>
      <c r="J7" s="10">
        <f>IFERROR(E7/C7*1000,0)</f>
        <v>11.115682491299554</v>
      </c>
      <c r="K7" s="11">
        <f>IFERROR(D7/C7*1000,0)</f>
        <v>193.64812950381693</v>
      </c>
      <c r="L7" s="12">
        <f t="shared" si="2"/>
        <v>1311821.1142565904</v>
      </c>
      <c r="M7" s="11">
        <f t="shared" si="8"/>
        <v>109318.4261880492</v>
      </c>
      <c r="N7" s="11">
        <f t="shared" si="3"/>
        <v>0.89504919147245587</v>
      </c>
      <c r="O7" s="43"/>
      <c r="R7">
        <v>225</v>
      </c>
      <c r="S7" s="319">
        <f t="shared" si="9"/>
        <v>0.92912875554761531</v>
      </c>
      <c r="T7" s="325">
        <f>S7*10</f>
        <v>9.2912875554761527</v>
      </c>
      <c r="U7" s="319"/>
      <c r="V7" s="3"/>
      <c r="W7" s="273"/>
      <c r="X7" s="88"/>
      <c r="Y7" t="s">
        <v>323</v>
      </c>
      <c r="Z7" s="3">
        <f t="shared" ref="Z7:AE7" si="18">SUM(C9:C10)</f>
        <v>837236</v>
      </c>
      <c r="AA7" s="3">
        <f t="shared" si="18"/>
        <v>159945.21</v>
      </c>
      <c r="AB7" s="3">
        <f t="shared" si="18"/>
        <v>10746.620098399999</v>
      </c>
      <c r="AC7" s="3">
        <f t="shared" si="18"/>
        <v>1.5607723675867225E-2</v>
      </c>
      <c r="AD7" s="3">
        <f t="shared" si="18"/>
        <v>6.1888688816050356E-2</v>
      </c>
      <c r="AE7" s="3">
        <f t="shared" si="18"/>
        <v>7.8652202415201516E-2</v>
      </c>
      <c r="AF7" s="25">
        <f t="shared" si="11"/>
        <v>14.883303637374629</v>
      </c>
      <c r="AG7" s="25">
        <f t="shared" si="12"/>
        <v>191.03957546020476</v>
      </c>
      <c r="AH7" s="25">
        <f t="shared" si="13"/>
        <v>12.835831352689086</v>
      </c>
      <c r="AI7">
        <v>240</v>
      </c>
      <c r="AJ7" s="319">
        <f t="shared" si="14"/>
        <v>0.74416518186873137</v>
      </c>
      <c r="AL7" s="80"/>
      <c r="AM7" s="80" t="s">
        <v>113</v>
      </c>
      <c r="AN7" s="82">
        <v>2527.68658</v>
      </c>
      <c r="AO7" s="81"/>
      <c r="AP7" s="70"/>
    </row>
    <row r="8" spans="1:42" hidden="1" x14ac:dyDescent="0.25">
      <c r="A8" t="s">
        <v>25</v>
      </c>
      <c r="B8" s="6" t="s">
        <v>26</v>
      </c>
      <c r="C8" s="7">
        <v>0</v>
      </c>
      <c r="D8" s="7">
        <v>0</v>
      </c>
      <c r="E8" s="7">
        <f t="shared" si="4"/>
        <v>0</v>
      </c>
      <c r="F8" s="8">
        <f t="shared" si="5"/>
        <v>0</v>
      </c>
      <c r="G8" s="8">
        <f t="shared" si="6"/>
        <v>0</v>
      </c>
      <c r="H8" s="8">
        <f t="shared" si="1"/>
        <v>0</v>
      </c>
      <c r="I8" s="9">
        <f t="shared" si="15"/>
        <v>0</v>
      </c>
      <c r="J8" s="10">
        <f t="shared" si="16"/>
        <v>0</v>
      </c>
      <c r="K8" s="11">
        <f t="shared" si="7"/>
        <v>0</v>
      </c>
      <c r="L8" s="12">
        <f t="shared" si="2"/>
        <v>0</v>
      </c>
      <c r="M8" s="11">
        <f t="shared" si="8"/>
        <v>0</v>
      </c>
      <c r="N8" s="11">
        <f t="shared" si="3"/>
        <v>0</v>
      </c>
      <c r="O8" s="43"/>
      <c r="R8">
        <v>225</v>
      </c>
      <c r="S8" s="319"/>
      <c r="T8" s="325">
        <f t="shared" ref="T8:T20" si="19">S8*10</f>
        <v>0</v>
      </c>
      <c r="U8" s="319"/>
      <c r="V8" s="3"/>
      <c r="W8" s="273"/>
      <c r="X8" s="88"/>
      <c r="Y8" t="s">
        <v>196</v>
      </c>
      <c r="Z8" s="3">
        <f t="shared" ref="Z8:AE8" si="20">SUM(C14)</f>
        <v>141851025</v>
      </c>
      <c r="AA8" s="3">
        <f t="shared" si="20"/>
        <v>936565.20000000112</v>
      </c>
      <c r="AB8" s="3">
        <f t="shared" si="20"/>
        <v>41957.776501700006</v>
      </c>
      <c r="AC8" s="3">
        <f t="shared" si="20"/>
        <v>6.0936869052422148E-2</v>
      </c>
      <c r="AD8" s="3">
        <f t="shared" si="20"/>
        <v>0.36239154782279531</v>
      </c>
      <c r="AE8" s="3">
        <f t="shared" si="20"/>
        <v>0.307079947005368</v>
      </c>
      <c r="AF8" s="25">
        <f t="shared" si="11"/>
        <v>22.321611822353223</v>
      </c>
      <c r="AG8" s="25">
        <f t="shared" si="12"/>
        <v>6.6024563446052014</v>
      </c>
      <c r="AH8" s="25">
        <f t="shared" si="13"/>
        <v>0.29578761592804853</v>
      </c>
      <c r="AI8">
        <v>215</v>
      </c>
      <c r="AJ8" s="319">
        <f t="shared" si="14"/>
        <v>1.2458574040383195</v>
      </c>
      <c r="AL8" s="80"/>
      <c r="AM8" s="80" t="s">
        <v>114</v>
      </c>
      <c r="AN8" s="82">
        <v>0</v>
      </c>
      <c r="AO8" s="81"/>
      <c r="AP8" s="70"/>
    </row>
    <row r="9" spans="1:42" x14ac:dyDescent="0.25">
      <c r="A9" t="s">
        <v>27</v>
      </c>
      <c r="B9" s="6" t="s">
        <v>28</v>
      </c>
      <c r="C9" s="7">
        <v>493544</v>
      </c>
      <c r="D9" s="7">
        <v>100049.93000000001</v>
      </c>
      <c r="E9" s="7">
        <f t="shared" si="4"/>
        <v>7134.7432471000002</v>
      </c>
      <c r="F9" s="8">
        <f t="shared" si="5"/>
        <v>1.0362058031210741E-2</v>
      </c>
      <c r="G9" s="8">
        <f t="shared" si="6"/>
        <v>3.8713000432070592E-2</v>
      </c>
      <c r="H9" s="14">
        <f t="shared" si="1"/>
        <v>5.2217652146738638E-2</v>
      </c>
      <c r="I9" s="9">
        <f t="shared" si="15"/>
        <v>14.022919470951736</v>
      </c>
      <c r="J9" s="10">
        <f>IFERROR(E9/C9*1000,0)</f>
        <v>14.456144228478111</v>
      </c>
      <c r="K9" s="11">
        <f>IFERROR(D9/C9*1000,0)</f>
        <v>202.71734637641225</v>
      </c>
      <c r="L9" s="12">
        <f t="shared" si="2"/>
        <v>1335007.4000118463</v>
      </c>
      <c r="M9" s="11">
        <f t="shared" si="8"/>
        <v>111250.61666765386</v>
      </c>
      <c r="N9" s="11">
        <f t="shared" si="3"/>
        <v>1.1119509695574386</v>
      </c>
      <c r="O9" s="43"/>
      <c r="R9">
        <v>240</v>
      </c>
      <c r="S9" s="319">
        <f t="shared" si="9"/>
        <v>0.7011459735475869</v>
      </c>
      <c r="T9" s="325">
        <f>S9*10</f>
        <v>7.011459735475869</v>
      </c>
      <c r="U9" s="319"/>
      <c r="V9" s="3"/>
      <c r="W9" s="273"/>
      <c r="X9" s="88"/>
      <c r="Y9" t="s">
        <v>18</v>
      </c>
      <c r="Z9" s="3">
        <f t="shared" ref="Z9:AE9" si="21">C4</f>
        <v>50722574.000000015</v>
      </c>
      <c r="AA9" s="3">
        <f t="shared" si="21"/>
        <v>116763.15999999997</v>
      </c>
      <c r="AB9" s="3">
        <f t="shared" si="21"/>
        <v>6550.3018910999999</v>
      </c>
      <c r="AC9" s="3">
        <f t="shared" si="21"/>
        <v>9.5132516990174935E-3</v>
      </c>
      <c r="AD9" s="3">
        <f t="shared" si="21"/>
        <v>4.5179964279134691E-2</v>
      </c>
      <c r="AE9" s="3">
        <f t="shared" si="21"/>
        <v>4.7940251493227982E-2</v>
      </c>
      <c r="AF9" s="25">
        <f t="shared" si="11"/>
        <v>17.825615054269171</v>
      </c>
      <c r="AG9" s="25">
        <f t="shared" si="12"/>
        <v>2.3019959515461483</v>
      </c>
      <c r="AH9" s="25">
        <f t="shared" si="13"/>
        <v>0.12913977691865555</v>
      </c>
      <c r="AI9">
        <v>210</v>
      </c>
      <c r="AJ9" s="319">
        <f t="shared" si="14"/>
        <v>1.0186065745296669</v>
      </c>
      <c r="AL9" s="80"/>
      <c r="AM9" s="80" t="s">
        <v>115</v>
      </c>
      <c r="AN9" s="82">
        <v>4926.6195072</v>
      </c>
      <c r="AO9" s="81"/>
      <c r="AP9" s="70"/>
    </row>
    <row r="10" spans="1:42" x14ac:dyDescent="0.25">
      <c r="A10" t="s">
        <v>29</v>
      </c>
      <c r="B10" s="6" t="s">
        <v>30</v>
      </c>
      <c r="C10" s="7">
        <v>343692.00000000006</v>
      </c>
      <c r="D10" s="7">
        <v>59895.279999999992</v>
      </c>
      <c r="E10" s="7">
        <f t="shared" si="4"/>
        <v>3611.8768512999991</v>
      </c>
      <c r="F10" s="8">
        <f t="shared" si="5"/>
        <v>5.2456656446564845E-3</v>
      </c>
      <c r="G10" s="8">
        <f t="shared" si="6"/>
        <v>2.3175688383979764E-2</v>
      </c>
      <c r="H10" s="8">
        <f t="shared" si="1"/>
        <v>2.6434550268462875E-2</v>
      </c>
      <c r="I10" s="9">
        <f t="shared" si="15"/>
        <v>16.582868814711187</v>
      </c>
      <c r="J10" s="10">
        <f t="shared" si="16"/>
        <v>10.509051276433546</v>
      </c>
      <c r="K10" s="11">
        <f t="shared" si="7"/>
        <v>174.27021868417066</v>
      </c>
      <c r="L10" s="12">
        <f t="shared" si="2"/>
        <v>675831.23280251143</v>
      </c>
      <c r="M10" s="11">
        <f t="shared" si="8"/>
        <v>56319.269400209283</v>
      </c>
      <c r="N10" s="11">
        <f t="shared" si="3"/>
        <v>0.94029561929102412</v>
      </c>
      <c r="O10" s="43"/>
      <c r="R10">
        <v>240</v>
      </c>
      <c r="S10" s="319">
        <f t="shared" si="9"/>
        <v>0.82914344073555923</v>
      </c>
      <c r="T10" s="325">
        <f t="shared" si="19"/>
        <v>8.2914344073555917</v>
      </c>
      <c r="U10" s="319"/>
      <c r="V10" s="3"/>
      <c r="W10" s="273"/>
      <c r="X10" s="88"/>
      <c r="Y10" t="s">
        <v>350</v>
      </c>
      <c r="Z10" s="280">
        <f t="shared" ref="Z10:AE10" si="22">C11</f>
        <v>2414872</v>
      </c>
      <c r="AA10" s="280">
        <f t="shared" si="22"/>
        <v>5277.9</v>
      </c>
      <c r="AB10" s="280">
        <f t="shared" si="22"/>
        <v>183.89252729999993</v>
      </c>
      <c r="AC10" s="280">
        <f t="shared" si="22"/>
        <v>2.6707408709670383E-4</v>
      </c>
      <c r="AD10" s="280">
        <f t="shared" si="22"/>
        <v>2.0422137724676603E-3</v>
      </c>
      <c r="AE10" s="280">
        <f t="shared" si="22"/>
        <v>1.3458698779159372E-3</v>
      </c>
      <c r="AF10" s="25">
        <f t="shared" si="11"/>
        <v>28.701003121185565</v>
      </c>
      <c r="AG10" s="25">
        <f t="shared" si="12"/>
        <v>2.18558167886331</v>
      </c>
      <c r="AH10" s="25">
        <f t="shared" si="13"/>
        <v>7.6150010145465227E-2</v>
      </c>
      <c r="AI10">
        <v>210</v>
      </c>
      <c r="AJ10" s="319">
        <f t="shared" si="14"/>
        <v>1.6400573212106035</v>
      </c>
      <c r="AL10" s="80"/>
      <c r="AM10" s="80" t="s">
        <v>116</v>
      </c>
      <c r="AN10" s="82">
        <v>0</v>
      </c>
      <c r="AO10" s="81"/>
      <c r="AP10" s="70"/>
    </row>
    <row r="11" spans="1:42" x14ac:dyDescent="0.25">
      <c r="A11" t="s">
        <v>31</v>
      </c>
      <c r="B11" s="6" t="s">
        <v>32</v>
      </c>
      <c r="C11" s="7">
        <v>2414872</v>
      </c>
      <c r="D11" s="7">
        <v>5277.9</v>
      </c>
      <c r="E11" s="7">
        <f t="shared" si="4"/>
        <v>183.89252729999993</v>
      </c>
      <c r="F11" s="8">
        <f t="shared" si="5"/>
        <v>2.6707408709670383E-4</v>
      </c>
      <c r="G11" s="8">
        <f t="shared" si="6"/>
        <v>2.0422137724676603E-3</v>
      </c>
      <c r="H11" s="8">
        <f t="shared" si="1"/>
        <v>1.3458698779159372E-3</v>
      </c>
      <c r="I11" s="9">
        <f t="shared" si="15"/>
        <v>28.701003121185565</v>
      </c>
      <c r="J11" s="10">
        <f t="shared" si="16"/>
        <v>7.6150010145465227E-2</v>
      </c>
      <c r="K11" s="11">
        <f t="shared" si="7"/>
        <v>2.18558167886331</v>
      </c>
      <c r="L11" s="12">
        <f t="shared" si="2"/>
        <v>34408.790372683121</v>
      </c>
      <c r="M11" s="11">
        <f t="shared" si="8"/>
        <v>2867.3991977235933</v>
      </c>
      <c r="N11" s="11">
        <f t="shared" si="3"/>
        <v>0.54328410877879341</v>
      </c>
      <c r="O11" s="43"/>
      <c r="R11">
        <v>210</v>
      </c>
      <c r="S11" s="319">
        <f t="shared" si="9"/>
        <v>1.6400573212106035</v>
      </c>
      <c r="T11" s="325">
        <f t="shared" si="19"/>
        <v>16.400573212106035</v>
      </c>
      <c r="U11" s="319"/>
      <c r="V11" s="3"/>
      <c r="W11" s="273"/>
      <c r="X11" s="88"/>
      <c r="AB11" s="13">
        <f>AB10/1000</f>
        <v>0.18389252729999991</v>
      </c>
      <c r="AL11" s="80"/>
      <c r="AM11" s="80" t="s">
        <v>117</v>
      </c>
      <c r="AN11" s="82">
        <v>0</v>
      </c>
      <c r="AO11" s="81"/>
      <c r="AP11" s="70"/>
    </row>
    <row r="12" spans="1:42" x14ac:dyDescent="0.25">
      <c r="A12" t="s">
        <v>33</v>
      </c>
      <c r="B12" s="6" t="s">
        <v>34</v>
      </c>
      <c r="C12" s="7">
        <v>10717371</v>
      </c>
      <c r="D12" s="7">
        <v>22930.37</v>
      </c>
      <c r="E12" s="7">
        <f t="shared" si="4"/>
        <v>336.5683633999999</v>
      </c>
      <c r="F12" s="8">
        <f t="shared" si="5"/>
        <v>4.8881099042183136E-4</v>
      </c>
      <c r="G12" s="8">
        <f t="shared" si="6"/>
        <v>8.8726041459253231E-3</v>
      </c>
      <c r="H12" s="8">
        <f t="shared" si="1"/>
        <v>2.4632715032544164E-3</v>
      </c>
      <c r="I12" s="9">
        <f t="shared" si="15"/>
        <v>68.129903144663785</v>
      </c>
      <c r="J12" s="10">
        <f t="shared" si="16"/>
        <v>3.140400415363058E-2</v>
      </c>
      <c r="K12" s="11">
        <f t="shared" si="7"/>
        <v>2.1395517613414707</v>
      </c>
      <c r="L12" s="12">
        <f t="shared" si="2"/>
        <v>62976.513686250451</v>
      </c>
      <c r="M12" s="11">
        <f t="shared" si="8"/>
        <v>5248.0428071875376</v>
      </c>
      <c r="N12" s="11">
        <f t="shared" si="3"/>
        <v>0.22886864918392236</v>
      </c>
      <c r="O12" s="43"/>
      <c r="R12">
        <v>215</v>
      </c>
      <c r="S12" s="319">
        <f t="shared" si="9"/>
        <v>3.8025992452835604</v>
      </c>
      <c r="T12" s="325">
        <f t="shared" si="19"/>
        <v>38.025992452835602</v>
      </c>
      <c r="U12" s="319"/>
      <c r="V12" s="3"/>
      <c r="W12" s="273"/>
      <c r="X12" s="88"/>
      <c r="AI12">
        <v>215</v>
      </c>
      <c r="AJ12" s="319">
        <f>AA13/((AI12*AB13)/12)</f>
        <v>1.0483132659134604</v>
      </c>
      <c r="AK12" s="85">
        <f>AJ12*10</f>
        <v>10.483132659134604</v>
      </c>
      <c r="AL12" s="80"/>
      <c r="AM12" s="80" t="s">
        <v>118</v>
      </c>
      <c r="AN12" s="82">
        <v>0</v>
      </c>
      <c r="AO12" s="81"/>
      <c r="AP12" s="70"/>
    </row>
    <row r="13" spans="1:42" hidden="1" x14ac:dyDescent="0.25">
      <c r="A13" s="15" t="s">
        <v>35</v>
      </c>
      <c r="B13" s="16" t="s">
        <v>90</v>
      </c>
      <c r="C13" s="7">
        <v>0</v>
      </c>
      <c r="D13" s="7">
        <v>0</v>
      </c>
      <c r="E13" s="7">
        <f t="shared" si="4"/>
        <v>0</v>
      </c>
      <c r="F13" s="8">
        <f t="shared" si="5"/>
        <v>0</v>
      </c>
      <c r="G13" s="8">
        <f t="shared" si="6"/>
        <v>0</v>
      </c>
      <c r="H13" s="14">
        <f t="shared" si="1"/>
        <v>0</v>
      </c>
      <c r="I13" s="9">
        <f t="shared" si="15"/>
        <v>0</v>
      </c>
      <c r="J13" s="10">
        <f t="shared" si="16"/>
        <v>0</v>
      </c>
      <c r="K13" s="11">
        <f t="shared" si="7"/>
        <v>0</v>
      </c>
      <c r="L13" s="12">
        <f t="shared" si="2"/>
        <v>0</v>
      </c>
      <c r="M13" s="11">
        <f t="shared" si="8"/>
        <v>0</v>
      </c>
      <c r="N13" s="11">
        <f t="shared" si="3"/>
        <v>0</v>
      </c>
      <c r="O13" s="43"/>
      <c r="P13" t="s">
        <v>34</v>
      </c>
      <c r="R13">
        <v>215</v>
      </c>
      <c r="S13" s="319"/>
      <c r="T13" s="325">
        <f t="shared" si="19"/>
        <v>0</v>
      </c>
      <c r="U13" s="319"/>
      <c r="V13" s="3"/>
      <c r="W13" s="273"/>
      <c r="X13" s="88"/>
      <c r="Z13" s="280">
        <f>SUM(Z5:Z9)</f>
        <v>465230802.99999994</v>
      </c>
      <c r="AA13" s="280">
        <f>SUM(AA5:AA9)</f>
        <v>2509436.3550387779</v>
      </c>
      <c r="AB13" s="280">
        <f>SUM(AB5:AB9)</f>
        <v>133606.59314000001</v>
      </c>
      <c r="AH13" s="25">
        <f>AB13/Z13*1000</f>
        <v>0.28718346308638559</v>
      </c>
      <c r="AL13" s="80"/>
      <c r="AM13" s="80" t="s">
        <v>159</v>
      </c>
      <c r="AN13" s="82">
        <v>-8170.1569362000018</v>
      </c>
      <c r="AO13" s="81"/>
      <c r="AP13" s="70"/>
    </row>
    <row r="14" spans="1:42" x14ac:dyDescent="0.25">
      <c r="A14" t="s">
        <v>282</v>
      </c>
      <c r="B14" s="17" t="s">
        <v>91</v>
      </c>
      <c r="C14" s="7">
        <v>141851025</v>
      </c>
      <c r="D14" s="7">
        <v>936565.20000000112</v>
      </c>
      <c r="E14" s="7">
        <f>IFERROR(VLOOKUP(A14,$AM$3:$AN$77,2,FALSE),0)</f>
        <v>41957.776501700006</v>
      </c>
      <c r="F14" s="8">
        <f>E14/$F$2</f>
        <v>6.0936869052422148E-2</v>
      </c>
      <c r="G14" s="8">
        <f t="shared" si="6"/>
        <v>0.36239154782279531</v>
      </c>
      <c r="H14" s="14">
        <f t="shared" si="1"/>
        <v>0.307079947005368</v>
      </c>
      <c r="I14" s="9">
        <f t="shared" si="15"/>
        <v>22.321611822353223</v>
      </c>
      <c r="J14" s="10">
        <f>IFERROR(E14/C14*1000,0)</f>
        <v>0.29578761592804853</v>
      </c>
      <c r="K14" s="11">
        <f>IFERROR(D14/C14*1000,0)</f>
        <v>6.6024563446052014</v>
      </c>
      <c r="L14" s="12">
        <f t="shared" si="2"/>
        <v>7850870.0562672932</v>
      </c>
      <c r="M14" s="11">
        <f t="shared" si="8"/>
        <v>654239.1713556078</v>
      </c>
      <c r="N14" s="11">
        <f t="shared" si="3"/>
        <v>0.69855165593981816</v>
      </c>
      <c r="O14" s="43"/>
      <c r="R14">
        <v>215</v>
      </c>
      <c r="S14" s="319">
        <f t="shared" si="9"/>
        <v>1.2458574040383195</v>
      </c>
      <c r="T14" s="325">
        <f>S14*10</f>
        <v>12.458574040383194</v>
      </c>
      <c r="U14" s="319"/>
      <c r="V14" s="3"/>
      <c r="W14" s="273"/>
      <c r="X14" s="88"/>
      <c r="AL14" s="80"/>
      <c r="AM14" s="80" t="s">
        <v>160</v>
      </c>
      <c r="AN14" s="82">
        <v>50146.312467999989</v>
      </c>
      <c r="AO14" s="81"/>
      <c r="AP14" s="70"/>
    </row>
    <row r="15" spans="1:42" x14ac:dyDescent="0.25">
      <c r="A15" t="s">
        <v>37</v>
      </c>
      <c r="B15" s="6" t="s">
        <v>89</v>
      </c>
      <c r="C15" s="7">
        <v>560961.0000000014</v>
      </c>
      <c r="D15" s="7">
        <v>4069.0000000000086</v>
      </c>
      <c r="E15" s="7">
        <f t="shared" si="4"/>
        <v>512.41382189999956</v>
      </c>
      <c r="F15" s="8">
        <f t="shared" si="5"/>
        <v>7.4419801450885501E-4</v>
      </c>
      <c r="G15" s="8">
        <f t="shared" si="6"/>
        <v>1.5744458667596825E-3</v>
      </c>
      <c r="H15" s="8">
        <f t="shared" si="1"/>
        <v>3.7502466144147201E-3</v>
      </c>
      <c r="I15" s="9">
        <f t="shared" si="15"/>
        <v>7.9408474676042147</v>
      </c>
      <c r="J15" s="10">
        <f t="shared" si="16"/>
        <v>0.91345712429206005</v>
      </c>
      <c r="K15" s="11">
        <f>IFERROR(D15/C15*1000,0)</f>
        <v>7.2536236921996338</v>
      </c>
      <c r="L15" s="12">
        <f t="shared" si="2"/>
        <v>95879.588152370095</v>
      </c>
      <c r="M15" s="11">
        <f t="shared" si="8"/>
        <v>7989.9656793641743</v>
      </c>
      <c r="N15" s="11">
        <f t="shared" si="3"/>
        <v>1.9636189922251555</v>
      </c>
      <c r="O15" s="43"/>
      <c r="R15">
        <v>215</v>
      </c>
      <c r="S15" s="319">
        <f t="shared" si="9"/>
        <v>0.44321009121511895</v>
      </c>
      <c r="T15" s="325">
        <f t="shared" si="19"/>
        <v>4.4321009121511894</v>
      </c>
      <c r="U15" s="319"/>
      <c r="V15" s="3"/>
      <c r="W15" s="273"/>
      <c r="X15" s="88"/>
      <c r="AL15" s="80"/>
      <c r="AM15" s="80" t="s">
        <v>161</v>
      </c>
      <c r="AN15" s="82">
        <v>23661.867110000007</v>
      </c>
      <c r="AO15" s="81"/>
      <c r="AP15" s="70"/>
    </row>
    <row r="16" spans="1:42" hidden="1" x14ac:dyDescent="0.25">
      <c r="A16" t="s">
        <v>38</v>
      </c>
      <c r="B16" s="6" t="s">
        <v>39</v>
      </c>
      <c r="C16" s="7">
        <v>0</v>
      </c>
      <c r="D16" s="7">
        <v>0</v>
      </c>
      <c r="E16" s="7">
        <f t="shared" si="4"/>
        <v>0</v>
      </c>
      <c r="F16" s="8">
        <f t="shared" si="5"/>
        <v>0</v>
      </c>
      <c r="G16" s="8">
        <f t="shared" si="6"/>
        <v>0</v>
      </c>
      <c r="H16" s="8">
        <f t="shared" si="1"/>
        <v>0</v>
      </c>
      <c r="I16" s="9">
        <f t="shared" si="15"/>
        <v>0</v>
      </c>
      <c r="J16" s="10">
        <f t="shared" si="16"/>
        <v>0</v>
      </c>
      <c r="K16" s="11">
        <f t="shared" si="7"/>
        <v>0</v>
      </c>
      <c r="L16" s="12">
        <f t="shared" si="2"/>
        <v>0</v>
      </c>
      <c r="M16" s="11">
        <f t="shared" si="8"/>
        <v>0</v>
      </c>
      <c r="N16" s="11">
        <f t="shared" si="3"/>
        <v>0</v>
      </c>
      <c r="O16" s="43"/>
      <c r="R16">
        <v>220</v>
      </c>
      <c r="S16" s="319"/>
      <c r="T16" s="325">
        <f t="shared" si="19"/>
        <v>0</v>
      </c>
      <c r="U16" s="319"/>
      <c r="V16" s="3"/>
      <c r="W16" s="273"/>
      <c r="X16" s="88"/>
      <c r="AL16" s="80"/>
      <c r="AM16" s="80" t="s">
        <v>139</v>
      </c>
      <c r="AN16" s="82">
        <v>0</v>
      </c>
      <c r="AO16" s="81"/>
      <c r="AP16" s="70"/>
    </row>
    <row r="17" spans="1:42" x14ac:dyDescent="0.25">
      <c r="A17" t="s">
        <v>40</v>
      </c>
      <c r="B17" s="6" t="s">
        <v>98</v>
      </c>
      <c r="C17" s="7">
        <v>0</v>
      </c>
      <c r="D17" s="7">
        <v>42687.710000000006</v>
      </c>
      <c r="E17" s="7">
        <f t="shared" si="4"/>
        <v>1995.2323643000007</v>
      </c>
      <c r="F17" s="8">
        <f t="shared" si="5"/>
        <v>2.8977515838470988E-3</v>
      </c>
      <c r="G17" s="8">
        <f t="shared" si="6"/>
        <v>1.6517446195855452E-2</v>
      </c>
      <c r="H17" s="8">
        <f t="shared" si="1"/>
        <v>1.4602676780734906E-2</v>
      </c>
      <c r="I17" s="9">
        <f t="shared" si="15"/>
        <v>21.39485644068148</v>
      </c>
      <c r="J17" s="10">
        <f t="shared" si="16"/>
        <v>0</v>
      </c>
      <c r="K17" s="11">
        <f t="shared" si="7"/>
        <v>0</v>
      </c>
      <c r="L17" s="12">
        <f t="shared" si="2"/>
        <v>373335.08422553324</v>
      </c>
      <c r="M17" s="11">
        <f t="shared" si="8"/>
        <v>31111.257018794437</v>
      </c>
      <c r="N17" s="11">
        <f t="shared" si="3"/>
        <v>0.7288106346954295</v>
      </c>
      <c r="O17" s="43"/>
      <c r="R17">
        <v>215</v>
      </c>
      <c r="S17" s="319">
        <f t="shared" si="9"/>
        <v>1.1941315222705944</v>
      </c>
      <c r="T17" s="325">
        <f t="shared" si="19"/>
        <v>11.941315222705944</v>
      </c>
      <c r="U17" s="319"/>
      <c r="V17" s="3"/>
      <c r="W17" s="273"/>
      <c r="X17" s="88"/>
      <c r="AL17" s="80"/>
      <c r="AM17" s="80" t="s">
        <v>150</v>
      </c>
      <c r="AN17" s="82">
        <v>0</v>
      </c>
      <c r="AO17" s="81"/>
      <c r="AP17" s="70"/>
    </row>
    <row r="18" spans="1:42" x14ac:dyDescent="0.25">
      <c r="A18" t="s">
        <v>84</v>
      </c>
      <c r="B18" s="6" t="s">
        <v>93</v>
      </c>
      <c r="C18" s="20">
        <v>62606721.000000015</v>
      </c>
      <c r="D18" s="20">
        <v>451228.8276511603</v>
      </c>
      <c r="E18" s="7">
        <f t="shared" si="4"/>
        <v>25548.0445148</v>
      </c>
      <c r="F18" s="14">
        <f t="shared" si="5"/>
        <v>3.7104393343644931E-2</v>
      </c>
      <c r="G18" s="8">
        <f t="shared" si="6"/>
        <v>0.17459704169530227</v>
      </c>
      <c r="H18" s="8">
        <f t="shared" si="1"/>
        <v>0.18698064601630399</v>
      </c>
      <c r="I18" s="9">
        <f t="shared" si="15"/>
        <v>17.661971247535721</v>
      </c>
      <c r="J18" s="10">
        <f t="shared" si="16"/>
        <v>0.40807191475177229</v>
      </c>
      <c r="K18" s="11">
        <f t="shared" si="7"/>
        <v>7.2073544252726505</v>
      </c>
      <c r="L18" s="12">
        <f t="shared" si="2"/>
        <v>4780386.2454270069</v>
      </c>
      <c r="M18" s="11">
        <f t="shared" si="8"/>
        <v>398365.52045225055</v>
      </c>
      <c r="N18" s="11">
        <f t="shared" si="3"/>
        <v>0.88284589999693519</v>
      </c>
      <c r="O18" s="43"/>
      <c r="R18">
        <v>230</v>
      </c>
      <c r="S18" s="319">
        <f t="shared" si="9"/>
        <v>0.92149415204534191</v>
      </c>
      <c r="T18" s="325">
        <f t="shared" si="19"/>
        <v>9.2149415204534186</v>
      </c>
      <c r="U18" s="319"/>
      <c r="V18" s="3"/>
      <c r="W18" s="273"/>
      <c r="X18" s="88"/>
      <c r="AL18" s="80"/>
      <c r="AM18" s="80" t="s">
        <v>133</v>
      </c>
      <c r="AN18" s="82">
        <v>770.8134315000018</v>
      </c>
      <c r="AO18" s="81"/>
      <c r="AP18" s="70"/>
    </row>
    <row r="19" spans="1:42" x14ac:dyDescent="0.25">
      <c r="A19" t="s">
        <v>85</v>
      </c>
      <c r="B19" s="6" t="s">
        <v>94</v>
      </c>
      <c r="C19" s="7">
        <v>262052.00000000009</v>
      </c>
      <c r="D19" s="7">
        <v>361.88</v>
      </c>
      <c r="E19" s="7">
        <f t="shared" si="4"/>
        <v>41.183590499999987</v>
      </c>
      <c r="F19" s="8">
        <f t="shared" si="5"/>
        <v>5.9812489379779081E-5</v>
      </c>
      <c r="G19" s="8">
        <f t="shared" si="6"/>
        <v>1.4002469163504368E-4</v>
      </c>
      <c r="H19" s="8">
        <f t="shared" si="1"/>
        <v>3.0141384607733845E-4</v>
      </c>
      <c r="I19" s="9">
        <f t="shared" si="15"/>
        <v>8.7869949075955418</v>
      </c>
      <c r="J19" s="10">
        <f t="shared" si="16"/>
        <v>0.15715808503655754</v>
      </c>
      <c r="K19" s="11">
        <f t="shared" si="7"/>
        <v>1.3809472929036981</v>
      </c>
      <c r="L19" s="12">
        <f t="shared" si="2"/>
        <v>7706.0093366225874</v>
      </c>
      <c r="M19" s="11">
        <f t="shared" si="8"/>
        <v>642.16744471854895</v>
      </c>
      <c r="N19" s="11">
        <f t="shared" si="3"/>
        <v>1.7745314599274593</v>
      </c>
      <c r="O19" s="43"/>
      <c r="R19">
        <v>230</v>
      </c>
      <c r="S19" s="319">
        <f t="shared" si="9"/>
        <v>0.45845190822237608</v>
      </c>
      <c r="T19" s="325">
        <f>S19*10</f>
        <v>4.5845190822237605</v>
      </c>
      <c r="U19" s="319"/>
      <c r="V19" s="3"/>
      <c r="W19" s="273"/>
      <c r="X19" s="88"/>
      <c r="AL19" s="80"/>
      <c r="AM19" s="80" t="s">
        <v>128</v>
      </c>
      <c r="AN19" s="82">
        <v>0</v>
      </c>
      <c r="AO19" s="81"/>
      <c r="AP19" s="70"/>
    </row>
    <row r="20" spans="1:42" x14ac:dyDescent="0.25">
      <c r="A20" t="s">
        <v>86</v>
      </c>
      <c r="B20" s="6" t="s">
        <v>95</v>
      </c>
      <c r="C20" s="7">
        <v>0</v>
      </c>
      <c r="D20" s="7">
        <v>0</v>
      </c>
      <c r="E20" s="7">
        <f t="shared" si="4"/>
        <v>0</v>
      </c>
      <c r="F20" s="8">
        <f t="shared" si="5"/>
        <v>0</v>
      </c>
      <c r="G20" s="8">
        <f t="shared" si="6"/>
        <v>0</v>
      </c>
      <c r="H20" s="8">
        <f t="shared" si="1"/>
        <v>0</v>
      </c>
      <c r="I20" s="9">
        <f t="shared" si="15"/>
        <v>0</v>
      </c>
      <c r="J20" s="10">
        <f t="shared" si="16"/>
        <v>0</v>
      </c>
      <c r="K20" s="11">
        <f t="shared" si="7"/>
        <v>0</v>
      </c>
      <c r="L20" s="12">
        <f t="shared" si="2"/>
        <v>0</v>
      </c>
      <c r="M20" s="11">
        <f t="shared" si="8"/>
        <v>0</v>
      </c>
      <c r="N20" s="11">
        <f t="shared" si="3"/>
        <v>0</v>
      </c>
      <c r="O20" s="43"/>
      <c r="R20">
        <v>230</v>
      </c>
      <c r="S20" s="319"/>
      <c r="T20" s="325">
        <f t="shared" si="19"/>
        <v>0</v>
      </c>
      <c r="U20" s="319"/>
      <c r="V20" s="3"/>
      <c r="W20" s="273"/>
      <c r="X20" s="88"/>
      <c r="AL20" s="80"/>
      <c r="AM20" s="80" t="s">
        <v>107</v>
      </c>
      <c r="AN20" s="82">
        <v>0</v>
      </c>
      <c r="AO20" s="81"/>
      <c r="AP20" s="70"/>
    </row>
    <row r="21" spans="1:42" x14ac:dyDescent="0.25">
      <c r="A21" t="s">
        <v>87</v>
      </c>
      <c r="B21" s="6" t="s">
        <v>96</v>
      </c>
      <c r="C21" s="7">
        <v>720197</v>
      </c>
      <c r="D21" s="7">
        <v>6299.9900019999995</v>
      </c>
      <c r="E21" s="7">
        <f t="shared" si="4"/>
        <v>310.53594809999993</v>
      </c>
      <c r="F21" s="8">
        <f t="shared" si="5"/>
        <v>4.5100312702873438E-4</v>
      </c>
      <c r="G21" s="8">
        <f t="shared" si="6"/>
        <v>2.4376980140762357E-3</v>
      </c>
      <c r="H21" s="8">
        <f t="shared" si="1"/>
        <v>2.2727458515811962E-3</v>
      </c>
      <c r="I21" s="9">
        <f t="shared" si="15"/>
        <v>20.287474092922903</v>
      </c>
      <c r="J21" s="10">
        <f t="shared" si="16"/>
        <v>0.4311819517437589</v>
      </c>
      <c r="K21" s="11">
        <f t="shared" si="7"/>
        <v>8.747592675337442</v>
      </c>
      <c r="L21" s="12">
        <f t="shared" si="2"/>
        <v>58105.49508585337</v>
      </c>
      <c r="M21" s="11">
        <f t="shared" si="8"/>
        <v>4842.1245904877806</v>
      </c>
      <c r="N21" s="11">
        <f t="shared" si="3"/>
        <v>0.76859242458330823</v>
      </c>
      <c r="O21" s="43"/>
      <c r="R21">
        <v>230</v>
      </c>
      <c r="S21" s="319">
        <f t="shared" si="9"/>
        <v>1.0584769091959776</v>
      </c>
      <c r="T21" s="325">
        <f>S21*10</f>
        <v>10.584769091959776</v>
      </c>
      <c r="U21" s="319"/>
      <c r="V21" s="3"/>
      <c r="W21" s="273"/>
      <c r="X21" s="88"/>
      <c r="AL21" s="80"/>
      <c r="AM21" s="80" t="s">
        <v>108</v>
      </c>
      <c r="AN21" s="82">
        <v>7077.5052324000171</v>
      </c>
      <c r="AO21" s="81"/>
      <c r="AP21" s="70"/>
    </row>
    <row r="22" spans="1:42" x14ac:dyDescent="0.25">
      <c r="A22" t="s">
        <v>88</v>
      </c>
      <c r="B22" s="6" t="s">
        <v>97</v>
      </c>
      <c r="C22" s="7">
        <v>22350461.999999989</v>
      </c>
      <c r="D22" s="7">
        <v>48775.127385616586</v>
      </c>
      <c r="E22" s="7">
        <f t="shared" si="4"/>
        <v>2436.9260185999992</v>
      </c>
      <c r="F22" s="8">
        <f t="shared" si="5"/>
        <v>3.5392400185899238E-3</v>
      </c>
      <c r="G22" s="8">
        <f>D22/$D$23</f>
        <v>1.8872892040540889E-2</v>
      </c>
      <c r="H22" s="8">
        <f t="shared" si="1"/>
        <v>1.7835337690436718E-2</v>
      </c>
      <c r="I22" s="9">
        <f>IFERROR((D22/E22),0)</f>
        <v>20.01502179932308</v>
      </c>
      <c r="J22" s="10">
        <f t="shared" si="16"/>
        <v>0.10903246736465674</v>
      </c>
      <c r="K22" s="11">
        <f>IFERROR(D22/C22*1000,0)</f>
        <v>2.1822872111375866</v>
      </c>
      <c r="L22" s="12">
        <f t="shared" si="2"/>
        <v>455981.96815768431</v>
      </c>
      <c r="M22" s="11">
        <f>L22/12</f>
        <v>37998.49734647369</v>
      </c>
      <c r="N22" s="11">
        <f t="shared" si="3"/>
        <v>0.77905480484053347</v>
      </c>
      <c r="O22" s="43"/>
      <c r="R22">
        <v>230</v>
      </c>
      <c r="S22" s="319">
        <f t="shared" si="9"/>
        <v>1.0442620069212041</v>
      </c>
      <c r="T22" s="325">
        <f>S22*10</f>
        <v>10.44262006921204</v>
      </c>
      <c r="U22" s="319"/>
      <c r="V22" s="3"/>
      <c r="W22" s="273"/>
      <c r="X22" s="88"/>
      <c r="AL22" s="80"/>
      <c r="AM22" s="80" t="s">
        <v>109</v>
      </c>
      <c r="AN22" s="82">
        <v>0</v>
      </c>
      <c r="AO22" s="81"/>
      <c r="AP22" s="70"/>
    </row>
    <row r="23" spans="1:42" x14ac:dyDescent="0.25">
      <c r="B23" s="38" t="s">
        <v>46</v>
      </c>
      <c r="C23" s="40">
        <f t="shared" ref="C23:H23" si="23">SUM(C4:C22)</f>
        <v>478924006.99999994</v>
      </c>
      <c r="D23" s="40">
        <f t="shared" si="23"/>
        <v>2584401.3350387774</v>
      </c>
      <c r="E23" s="40">
        <f t="shared" si="23"/>
        <v>136634.70021690003</v>
      </c>
      <c r="F23" s="299">
        <f t="shared" si="23"/>
        <v>0.19843975370803654</v>
      </c>
      <c r="G23" s="300">
        <f t="shared" si="23"/>
        <v>1.0000000000000002</v>
      </c>
      <c r="H23" s="300">
        <f t="shared" si="23"/>
        <v>1</v>
      </c>
      <c r="I23" s="296">
        <f>IFERROR((D23/E23),0)</f>
        <v>18.914677830274325</v>
      </c>
      <c r="J23" s="297">
        <f>IFERROR(E23/C23*1000,0)</f>
        <v>0.28529515793702959</v>
      </c>
      <c r="K23" s="298">
        <f>IFERROR(D23/C23*1000,0)</f>
        <v>5.396265998916145</v>
      </c>
      <c r="L23" s="21">
        <f>SUM(L4:L22)</f>
        <v>25566208.841797326</v>
      </c>
      <c r="M23" s="21">
        <f>SUM(M4:M22)</f>
        <v>2130517.4034831105</v>
      </c>
      <c r="N23" s="22"/>
      <c r="O23" s="43"/>
      <c r="R23">
        <v>215</v>
      </c>
      <c r="S23" s="319">
        <f>D23/((R23*E23)/12)</f>
        <v>1.055702948666474</v>
      </c>
      <c r="T23" s="368">
        <f>S23*10</f>
        <v>10.557029486664739</v>
      </c>
      <c r="U23" s="319"/>
      <c r="AL23" s="80"/>
      <c r="AM23" s="80" t="s">
        <v>110</v>
      </c>
      <c r="AN23" s="82">
        <v>0</v>
      </c>
      <c r="AO23" s="81"/>
      <c r="AP23" s="70"/>
    </row>
    <row r="24" spans="1:42" x14ac:dyDescent="0.25">
      <c r="B24" s="23"/>
      <c r="C24" s="3"/>
      <c r="D24" s="3"/>
      <c r="E24" s="3"/>
      <c r="F24" s="24"/>
      <c r="G24" s="24"/>
      <c r="H24" s="24"/>
      <c r="K24" s="25"/>
      <c r="AL24" s="80"/>
      <c r="AM24" s="80" t="s">
        <v>84</v>
      </c>
      <c r="AN24" s="82">
        <v>25548.0445148</v>
      </c>
      <c r="AO24" s="81"/>
      <c r="AP24" s="70"/>
    </row>
    <row r="25" spans="1:42" hidden="1" x14ac:dyDescent="0.25">
      <c r="E25" s="3"/>
      <c r="F25" s="26"/>
      <c r="K25" s="27"/>
      <c r="AL25" s="80"/>
      <c r="AM25" s="80" t="s">
        <v>85</v>
      </c>
      <c r="AN25" s="82">
        <v>41.183590499999987</v>
      </c>
      <c r="AO25" s="81"/>
      <c r="AP25" s="70"/>
    </row>
    <row r="26" spans="1:42" ht="15" customHeight="1" x14ac:dyDescent="0.25">
      <c r="C26" s="3"/>
      <c r="D26" s="3"/>
      <c r="AL26" s="80"/>
      <c r="AM26" s="80" t="s">
        <v>86</v>
      </c>
      <c r="AN26" s="82">
        <v>0</v>
      </c>
      <c r="AO26" s="81"/>
      <c r="AP26" s="70"/>
    </row>
    <row r="27" spans="1:42" ht="15.75" x14ac:dyDescent="0.25">
      <c r="B27" s="329" t="s">
        <v>364</v>
      </c>
      <c r="C27" s="330"/>
      <c r="D27" s="330"/>
      <c r="E27" s="330"/>
      <c r="F27" s="330"/>
      <c r="G27" s="330"/>
      <c r="H27" s="330"/>
      <c r="I27" s="330"/>
      <c r="J27" s="330"/>
      <c r="K27" s="330"/>
      <c r="L27" s="330"/>
      <c r="M27" s="330"/>
      <c r="N27" s="330"/>
      <c r="O27" s="330"/>
      <c r="P27" s="330"/>
      <c r="Q27" s="330"/>
      <c r="R27" s="330"/>
      <c r="S27" s="330"/>
      <c r="T27" s="330"/>
      <c r="AL27" s="80"/>
      <c r="AM27" s="80" t="s">
        <v>87</v>
      </c>
      <c r="AN27" s="82">
        <v>310.53594809999993</v>
      </c>
      <c r="AO27" s="81"/>
      <c r="AP27" s="70"/>
    </row>
    <row r="28" spans="1:42" x14ac:dyDescent="0.25">
      <c r="A28" s="28" t="s">
        <v>286</v>
      </c>
      <c r="B28" s="6" t="s">
        <v>309</v>
      </c>
      <c r="C28" s="6" t="s">
        <v>50</v>
      </c>
      <c r="D28" s="7">
        <v>106418.20000000001</v>
      </c>
      <c r="E28" s="7">
        <f>IFERROR(VLOOKUP(A28,$AM$3:$AN$77,2,FALSE),0)</f>
        <v>3884.8841048000008</v>
      </c>
      <c r="F28" s="8">
        <f t="shared" ref="F28:F37" si="24">E28/$F$2</f>
        <v>5.6421644261449881E-3</v>
      </c>
      <c r="G28" s="8">
        <f t="shared" ref="G28:G37" si="25">D28/SUM($D$38)</f>
        <v>2.7718295461555787E-2</v>
      </c>
      <c r="H28" s="8">
        <f t="shared" ref="H28:H37" si="26">E28/SUM($E$38)</f>
        <v>1.3197905466996946E-2</v>
      </c>
      <c r="I28" s="187">
        <f>IFERROR((D28/E28),0)</f>
        <v>27.392889241795945</v>
      </c>
      <c r="J28" s="358" t="s">
        <v>50</v>
      </c>
      <c r="K28" s="9" t="s">
        <v>50</v>
      </c>
      <c r="L28" s="12">
        <f>E28*$L$2</f>
        <v>726914.59923304885</v>
      </c>
      <c r="M28" s="11">
        <f>L28/12</f>
        <v>60576.216602754073</v>
      </c>
      <c r="N28" s="11">
        <f>IFERROR(M28/D28,0)</f>
        <v>0.56922797606757181</v>
      </c>
      <c r="O28" s="274">
        <v>6971</v>
      </c>
      <c r="P28" s="32">
        <f>E28/O28</f>
        <v>0.55729222562042757</v>
      </c>
      <c r="Q28" s="365">
        <f>O28/D28</f>
        <v>6.5505712368748942E-2</v>
      </c>
      <c r="R28" s="366">
        <v>120</v>
      </c>
      <c r="S28" s="325">
        <f>D28/((R28*E28)/12)</f>
        <v>2.7392889241795944</v>
      </c>
      <c r="T28" s="326">
        <f>S28*10</f>
        <v>27.392889241795942</v>
      </c>
      <c r="U28" s="319"/>
      <c r="V28" s="3"/>
      <c r="W28" s="25"/>
      <c r="X28" s="25"/>
      <c r="Y28" t="s">
        <v>352</v>
      </c>
      <c r="AA28" s="280">
        <f>SUM(D28:D30)</f>
        <v>1278892.6000000003</v>
      </c>
      <c r="AB28" s="280">
        <f>SUM(E28:E30)</f>
        <v>43108.942087800009</v>
      </c>
      <c r="AC28">
        <v>120</v>
      </c>
      <c r="AD28" s="319">
        <f>AA28/((AC28*AB28)/12)</f>
        <v>2.9666527130155016</v>
      </c>
      <c r="AE28">
        <f>AD28*10</f>
        <v>29.666527130155018</v>
      </c>
      <c r="AF28">
        <f>AA28/AB28</f>
        <v>29.666527130155014</v>
      </c>
      <c r="AL28" s="80"/>
      <c r="AM28" s="80" t="s">
        <v>88</v>
      </c>
      <c r="AN28" s="82">
        <v>2436.9260185999992</v>
      </c>
      <c r="AO28" s="81"/>
      <c r="AP28" s="70"/>
    </row>
    <row r="29" spans="1:42" x14ac:dyDescent="0.25">
      <c r="A29" s="28" t="s">
        <v>284</v>
      </c>
      <c r="B29" s="6" t="s">
        <v>310</v>
      </c>
      <c r="C29" s="6">
        <v>8832682</v>
      </c>
      <c r="D29" s="7">
        <v>1008277.6000000002</v>
      </c>
      <c r="E29" s="7">
        <f t="shared" ref="E29:E37" si="27">IFERROR(VLOOKUP(A29,$AM$3:$AN$77,2,FALSE),0)</f>
        <v>38510.498579700004</v>
      </c>
      <c r="F29" s="8">
        <f t="shared" si="24"/>
        <v>5.5930256671241539E-2</v>
      </c>
      <c r="G29" s="8">
        <f t="shared" si="25"/>
        <v>0.26262177356944921</v>
      </c>
      <c r="H29" s="8">
        <f t="shared" si="26"/>
        <v>0.13082962220515626</v>
      </c>
      <c r="I29" s="9">
        <f>IFERROR((D29/E29),0)</f>
        <v>26.181889022114412</v>
      </c>
      <c r="J29" s="359">
        <f>IFERROR(E29/C29*1000,0)</f>
        <v>4.3600005728384659</v>
      </c>
      <c r="K29" s="11">
        <f>IFERROR(D29/C29*1000,0)</f>
        <v>114.15305113441197</v>
      </c>
      <c r="L29" s="12" t="e">
        <f>#REF!*$L$2</f>
        <v>#REF!</v>
      </c>
      <c r="M29" s="11" t="e">
        <f t="shared" ref="M29:M44" si="28">L29/12</f>
        <v>#REF!</v>
      </c>
      <c r="N29" s="11">
        <f>IFERROR(M29/#REF!,0)</f>
        <v>0</v>
      </c>
      <c r="O29" s="274">
        <v>0</v>
      </c>
      <c r="P29" s="32" t="e">
        <f>#REF!/O29</f>
        <v>#REF!</v>
      </c>
      <c r="Q29" s="365" t="e">
        <f>O29/#REF!</f>
        <v>#REF!</v>
      </c>
      <c r="R29" s="366">
        <v>120</v>
      </c>
      <c r="S29" s="325">
        <f t="shared" ref="S29:S37" si="29">D29/((R29*E29)/12)</f>
        <v>2.6181889022114411</v>
      </c>
      <c r="T29" s="326">
        <f t="shared" ref="T29:T40" si="30">S29*10</f>
        <v>26.181889022114412</v>
      </c>
      <c r="U29" s="319"/>
      <c r="V29" s="3"/>
      <c r="W29" s="25"/>
      <c r="X29" s="25"/>
      <c r="Y29" t="s">
        <v>353</v>
      </c>
      <c r="AA29" s="280">
        <f>SUM(D31:D32)</f>
        <v>148091</v>
      </c>
      <c r="AB29" s="280">
        <f>SUM(E31:E32)</f>
        <v>7848.3186639000187</v>
      </c>
      <c r="AC29">
        <v>215</v>
      </c>
      <c r="AD29" s="319">
        <f>AA29/((AC29*AB29)/12)</f>
        <v>1.0531611342523093</v>
      </c>
      <c r="AE29">
        <f>AD29*10</f>
        <v>10.531611342523092</v>
      </c>
      <c r="AF29">
        <f>AA29/AB29</f>
        <v>18.869136988687206</v>
      </c>
      <c r="AL29" s="80"/>
      <c r="AM29" s="80" t="s">
        <v>19</v>
      </c>
      <c r="AN29" s="82">
        <v>37565.303819200009</v>
      </c>
      <c r="AO29" s="81"/>
      <c r="AP29" s="70"/>
    </row>
    <row r="30" spans="1:42" ht="14.25" hidden="1" customHeight="1" x14ac:dyDescent="0.25">
      <c r="A30" s="6" t="s">
        <v>287</v>
      </c>
      <c r="B30" s="17" t="s">
        <v>308</v>
      </c>
      <c r="C30" s="6" t="s">
        <v>50</v>
      </c>
      <c r="D30" s="3">
        <v>164196.80000000002</v>
      </c>
      <c r="E30" s="7">
        <f t="shared" si="27"/>
        <v>713.55940329999976</v>
      </c>
      <c r="F30" s="8">
        <f t="shared" si="24"/>
        <v>1.036329365981889E-3</v>
      </c>
      <c r="G30" s="8">
        <f t="shared" si="25"/>
        <v>4.276764140195928E-2</v>
      </c>
      <c r="H30" s="8">
        <f t="shared" si="26"/>
        <v>2.4241365497118146E-3</v>
      </c>
      <c r="I30" s="9">
        <f t="shared" ref="I30:I40" si="31">IFERROR((D30/E30),0)</f>
        <v>230.1095034844173</v>
      </c>
      <c r="K30" s="28"/>
      <c r="L30" s="12">
        <f>E29*$L$2</f>
        <v>7205837.5195130017</v>
      </c>
      <c r="M30" s="11">
        <f t="shared" si="28"/>
        <v>600486.45995941677</v>
      </c>
      <c r="N30" s="11">
        <f>IFERROR(M30/D29,0)</f>
        <v>0.59555667998517137</v>
      </c>
      <c r="O30" s="274">
        <v>20402</v>
      </c>
      <c r="P30" s="32">
        <f>E29/O30</f>
        <v>1.8875844809185376</v>
      </c>
      <c r="Q30" s="365">
        <f>O30/D29</f>
        <v>2.0234506846130467E-2</v>
      </c>
      <c r="R30" s="366">
        <v>120</v>
      </c>
      <c r="S30" s="325">
        <f t="shared" si="29"/>
        <v>23.010950348441728</v>
      </c>
      <c r="T30" s="326">
        <f t="shared" si="30"/>
        <v>230.10950348441727</v>
      </c>
      <c r="U30" s="319"/>
      <c r="V30" s="3"/>
      <c r="W30" s="25"/>
      <c r="X30" s="25"/>
      <c r="Y30" t="s">
        <v>354</v>
      </c>
      <c r="AA30" s="280">
        <f>SUM(D33:D37)</f>
        <v>2412292.8860883298</v>
      </c>
      <c r="AB30" s="280">
        <f>SUM(E33:E37)</f>
        <v>243398.84859569994</v>
      </c>
      <c r="AC30">
        <v>215</v>
      </c>
      <c r="AD30" s="319">
        <f>AA30/((AC30*AB30)/12)</f>
        <v>0.55316450230259451</v>
      </c>
      <c r="AE30">
        <f>AD30*10</f>
        <v>5.5316450230259449</v>
      </c>
      <c r="AF30">
        <f>AA30/AB30</f>
        <v>9.9108639995881518</v>
      </c>
      <c r="AL30" s="80" t="s">
        <v>99</v>
      </c>
      <c r="AM30" s="80" t="s">
        <v>23</v>
      </c>
      <c r="AN30" s="82">
        <v>7010.8276825000012</v>
      </c>
      <c r="AO30" s="81"/>
      <c r="AP30" s="70"/>
    </row>
    <row r="31" spans="1:42" x14ac:dyDescent="0.25">
      <c r="A31" s="19" t="s">
        <v>108</v>
      </c>
      <c r="B31" s="19" t="s">
        <v>59</v>
      </c>
      <c r="C31" s="6" t="s">
        <v>50</v>
      </c>
      <c r="D31" s="20">
        <v>140400</v>
      </c>
      <c r="E31" s="7">
        <f t="shared" si="27"/>
        <v>7077.5052324000171</v>
      </c>
      <c r="F31" s="14">
        <f t="shared" si="24"/>
        <v>1.0278929093087622E-2</v>
      </c>
      <c r="G31" s="8">
        <f t="shared" si="25"/>
        <v>3.6569390224627289E-2</v>
      </c>
      <c r="H31" s="8">
        <f t="shared" si="26"/>
        <v>2.4044023574340441E-2</v>
      </c>
      <c r="I31" s="9">
        <f t="shared" si="31"/>
        <v>19.837498580328095</v>
      </c>
      <c r="J31" s="358" t="s">
        <v>50</v>
      </c>
      <c r="K31" s="9" t="s">
        <v>50</v>
      </c>
      <c r="L31" s="12" t="e">
        <f>#REF!*$L$2</f>
        <v>#REF!</v>
      </c>
      <c r="M31" s="11" t="e">
        <f t="shared" si="28"/>
        <v>#REF!</v>
      </c>
      <c r="N31" s="11">
        <f>IFERROR(M31/#REF!,0)</f>
        <v>0</v>
      </c>
      <c r="O31" s="274">
        <v>0</v>
      </c>
      <c r="P31" s="32" t="e">
        <f>#REF!/O31</f>
        <v>#REF!</v>
      </c>
      <c r="Q31" s="367" t="e">
        <f>O31/#REF!</f>
        <v>#REF!</v>
      </c>
      <c r="R31" s="366">
        <v>215</v>
      </c>
      <c r="S31" s="325">
        <f t="shared" si="29"/>
        <v>1.1072092230880797</v>
      </c>
      <c r="T31" s="326">
        <f t="shared" si="30"/>
        <v>11.072092230880797</v>
      </c>
      <c r="U31" s="319"/>
      <c r="V31" s="3"/>
      <c r="W31" s="25"/>
      <c r="X31" s="25"/>
      <c r="AL31" s="80" t="s">
        <v>4</v>
      </c>
      <c r="AM31" s="80" t="s">
        <v>25</v>
      </c>
      <c r="AN31" s="82">
        <v>0</v>
      </c>
      <c r="AO31" s="81"/>
      <c r="AP31" s="70"/>
    </row>
    <row r="32" spans="1:42" ht="15" customHeight="1" x14ac:dyDescent="0.25">
      <c r="A32" s="19" t="s">
        <v>133</v>
      </c>
      <c r="B32" s="19" t="s">
        <v>62</v>
      </c>
      <c r="C32" s="6" t="s">
        <v>50</v>
      </c>
      <c r="D32" s="7">
        <v>7691</v>
      </c>
      <c r="E32" s="7">
        <f t="shared" si="27"/>
        <v>770.8134315000018</v>
      </c>
      <c r="F32" s="14">
        <f t="shared" si="24"/>
        <v>1.1194815611180124E-3</v>
      </c>
      <c r="G32" s="8">
        <f t="shared" si="25"/>
        <v>2.0032420243419409E-3</v>
      </c>
      <c r="H32" s="8">
        <f t="shared" si="26"/>
        <v>2.6186425456190734E-3</v>
      </c>
      <c r="I32" s="9">
        <f t="shared" si="31"/>
        <v>9.977771125541139</v>
      </c>
      <c r="J32" s="358" t="s">
        <v>50</v>
      </c>
      <c r="K32" s="9" t="s">
        <v>50</v>
      </c>
      <c r="L32" s="12" t="e">
        <f>#REF!*$L$2</f>
        <v>#REF!</v>
      </c>
      <c r="M32" s="11" t="e">
        <f t="shared" si="28"/>
        <v>#REF!</v>
      </c>
      <c r="N32" s="11">
        <f>IFERROR(M32/#REF!,0)</f>
        <v>0</v>
      </c>
      <c r="O32" s="274">
        <v>9380</v>
      </c>
      <c r="P32" s="32" t="e">
        <f>#REF!/O32</f>
        <v>#REF!</v>
      </c>
      <c r="Q32" s="367" t="e">
        <f>O32/#REF!</f>
        <v>#REF!</v>
      </c>
      <c r="R32" s="366">
        <v>215</v>
      </c>
      <c r="S32" s="325">
        <f t="shared" si="29"/>
        <v>0.55689885351857504</v>
      </c>
      <c r="T32" s="326">
        <f t="shared" si="30"/>
        <v>5.5689885351857509</v>
      </c>
      <c r="U32" s="319"/>
      <c r="V32" s="3"/>
      <c r="W32" s="25"/>
      <c r="X32" s="25"/>
      <c r="AL32" s="80"/>
      <c r="AM32" s="80" t="s">
        <v>21</v>
      </c>
      <c r="AN32" s="82">
        <v>1439.0730750999999</v>
      </c>
      <c r="AO32" s="81"/>
      <c r="AP32" s="70"/>
    </row>
    <row r="33" spans="1:42" ht="13.5" hidden="1" customHeight="1" x14ac:dyDescent="0.25">
      <c r="A33" s="28" t="s">
        <v>129</v>
      </c>
      <c r="B33" s="19" t="s">
        <v>129</v>
      </c>
      <c r="C33" s="6" t="s">
        <v>50</v>
      </c>
      <c r="D33" s="141">
        <v>0</v>
      </c>
      <c r="E33" s="7">
        <f t="shared" si="27"/>
        <v>0</v>
      </c>
      <c r="F33" s="14">
        <f t="shared" si="24"/>
        <v>0</v>
      </c>
      <c r="G33" s="8">
        <f t="shared" si="25"/>
        <v>0</v>
      </c>
      <c r="H33" s="8">
        <f t="shared" si="26"/>
        <v>0</v>
      </c>
      <c r="I33" s="9">
        <f t="shared" si="31"/>
        <v>0</v>
      </c>
      <c r="J33" s="358" t="s">
        <v>50</v>
      </c>
      <c r="K33" s="9" t="s">
        <v>50</v>
      </c>
      <c r="L33" s="12" t="e">
        <f>#REF!*$L$2</f>
        <v>#REF!</v>
      </c>
      <c r="M33" s="11" t="e">
        <f t="shared" si="28"/>
        <v>#REF!</v>
      </c>
      <c r="N33" s="11">
        <f>IFERROR(M33/#REF!,0)</f>
        <v>0</v>
      </c>
      <c r="O33" s="274">
        <v>2613.7999999999997</v>
      </c>
      <c r="P33" s="32" t="e">
        <f>#REF!/O33</f>
        <v>#REF!</v>
      </c>
      <c r="Q33" s="367" t="e">
        <f>O33/#REF!</f>
        <v>#REF!</v>
      </c>
      <c r="R33" s="366">
        <v>215</v>
      </c>
      <c r="S33" s="325"/>
      <c r="T33" s="326">
        <f t="shared" si="30"/>
        <v>0</v>
      </c>
      <c r="U33" s="319"/>
      <c r="V33" s="3"/>
      <c r="W33" s="25"/>
      <c r="X33" s="25"/>
      <c r="AA33" s="280">
        <f>SUM(AA28:AA30)</f>
        <v>3839276.4860883299</v>
      </c>
      <c r="AB33" s="280">
        <f>SUM(AB28:AB30)</f>
        <v>294356.10934739996</v>
      </c>
      <c r="AC33">
        <v>215</v>
      </c>
      <c r="AD33" s="319">
        <f>AA33/((AC33*AB33)/12)</f>
        <v>0.72797945216294002</v>
      </c>
      <c r="AE33">
        <f>AD33*10</f>
        <v>7.2797945216294</v>
      </c>
      <c r="AF33">
        <f>AA33/AB33</f>
        <v>13.042965184586009</v>
      </c>
      <c r="AL33" s="80"/>
      <c r="AM33" s="80" t="s">
        <v>119</v>
      </c>
      <c r="AN33" s="82">
        <v>0</v>
      </c>
      <c r="AO33" s="81"/>
      <c r="AP33" s="70"/>
    </row>
    <row r="34" spans="1:42" ht="17.25" customHeight="1" x14ac:dyDescent="0.25">
      <c r="A34" s="28" t="s">
        <v>274</v>
      </c>
      <c r="B34" s="19" t="s">
        <v>130</v>
      </c>
      <c r="C34" s="6" t="s">
        <v>50</v>
      </c>
      <c r="D34" s="141">
        <v>22237.755599063406</v>
      </c>
      <c r="E34" s="7">
        <f t="shared" si="27"/>
        <v>2124.9544540000002</v>
      </c>
      <c r="F34" s="14">
        <f t="shared" si="24"/>
        <v>3.0861518913070317E-3</v>
      </c>
      <c r="G34" s="8">
        <f t="shared" si="25"/>
        <v>5.7921735201000007E-3</v>
      </c>
      <c r="H34" s="8">
        <f t="shared" si="26"/>
        <v>7.2189921884451957E-3</v>
      </c>
      <c r="I34" s="9">
        <f t="shared" si="31"/>
        <v>10.465050466000907</v>
      </c>
      <c r="J34" s="358" t="s">
        <v>50</v>
      </c>
      <c r="K34" s="9" t="s">
        <v>50</v>
      </c>
      <c r="L34" s="12" t="e">
        <f>#REF!*$L$2</f>
        <v>#REF!</v>
      </c>
      <c r="M34" s="11" t="e">
        <f t="shared" si="28"/>
        <v>#REF!</v>
      </c>
      <c r="N34" s="11">
        <f>IFERROR(M34/#REF!,0)</f>
        <v>0</v>
      </c>
      <c r="O34" s="274"/>
      <c r="P34" s="32" t="e">
        <f>#REF!/O34</f>
        <v>#REF!</v>
      </c>
      <c r="Q34" s="367" t="e">
        <f>O34/#REF!</f>
        <v>#REF!</v>
      </c>
      <c r="R34" s="366">
        <v>215</v>
      </c>
      <c r="S34" s="325">
        <f t="shared" si="29"/>
        <v>0.58409583996284131</v>
      </c>
      <c r="T34" s="326">
        <f t="shared" si="30"/>
        <v>5.8409583996284127</v>
      </c>
      <c r="U34" s="319"/>
      <c r="V34" s="3"/>
      <c r="W34" s="25"/>
      <c r="X34" s="25"/>
      <c r="AL34" s="80"/>
      <c r="AM34" s="80" t="s">
        <v>145</v>
      </c>
      <c r="AN34" s="82">
        <v>0</v>
      </c>
      <c r="AO34" s="81"/>
      <c r="AP34" s="70"/>
    </row>
    <row r="35" spans="1:42" x14ac:dyDescent="0.25">
      <c r="A35" s="28" t="s">
        <v>275</v>
      </c>
      <c r="B35" s="19" t="s">
        <v>311</v>
      </c>
      <c r="C35" s="6" t="s">
        <v>50</v>
      </c>
      <c r="D35" s="141">
        <v>2132423.8772238954</v>
      </c>
      <c r="E35" s="7">
        <f t="shared" si="27"/>
        <v>224447.94864129997</v>
      </c>
      <c r="F35" s="14">
        <f t="shared" si="24"/>
        <v>0.32597426259910384</v>
      </c>
      <c r="G35" s="8">
        <f t="shared" si="25"/>
        <v>0.55542336816604942</v>
      </c>
      <c r="H35" s="8">
        <f t="shared" si="26"/>
        <v>0.76250480799909548</v>
      </c>
      <c r="I35" s="9">
        <f t="shared" si="31"/>
        <v>9.5007501299636061</v>
      </c>
      <c r="J35" s="358" t="s">
        <v>50</v>
      </c>
      <c r="K35" s="9" t="s">
        <v>50</v>
      </c>
      <c r="L35" s="12" t="e">
        <f>#REF!*$L$2</f>
        <v>#REF!</v>
      </c>
      <c r="M35" s="11" t="e">
        <f t="shared" si="28"/>
        <v>#REF!</v>
      </c>
      <c r="N35" s="11">
        <f>IFERROR(M35/#REF!,0)</f>
        <v>0</v>
      </c>
      <c r="O35" s="274"/>
      <c r="P35" s="32" t="e">
        <f>#REF!/O35</f>
        <v>#REF!</v>
      </c>
      <c r="Q35" s="367" t="e">
        <f>O35/#REF!</f>
        <v>#REF!</v>
      </c>
      <c r="R35" s="366">
        <v>215</v>
      </c>
      <c r="S35" s="325">
        <f t="shared" si="29"/>
        <v>0.53027442585843387</v>
      </c>
      <c r="T35" s="326">
        <f t="shared" si="30"/>
        <v>5.3027442585843385</v>
      </c>
      <c r="U35" s="319"/>
      <c r="V35" s="3"/>
      <c r="W35" s="25"/>
      <c r="X35" s="25"/>
      <c r="AL35" s="80"/>
      <c r="AM35" s="80" t="s">
        <v>73</v>
      </c>
      <c r="AN35" s="82">
        <v>0</v>
      </c>
      <c r="AO35" s="81"/>
      <c r="AP35" s="70"/>
    </row>
    <row r="36" spans="1:42" ht="8.25" hidden="1" customHeight="1" x14ac:dyDescent="0.25">
      <c r="A36" s="28" t="s">
        <v>132</v>
      </c>
      <c r="B36" s="6" t="s">
        <v>132</v>
      </c>
      <c r="C36" s="28"/>
      <c r="D36" s="141">
        <v>0</v>
      </c>
      <c r="E36" s="7">
        <f t="shared" si="27"/>
        <v>0</v>
      </c>
      <c r="F36" s="14">
        <f t="shared" si="24"/>
        <v>0</v>
      </c>
      <c r="G36" s="8">
        <f t="shared" si="25"/>
        <v>0</v>
      </c>
      <c r="H36" s="8">
        <f t="shared" si="26"/>
        <v>0</v>
      </c>
      <c r="I36" s="9">
        <f t="shared" si="31"/>
        <v>0</v>
      </c>
      <c r="J36" s="123"/>
      <c r="K36" s="28"/>
      <c r="L36" s="12" t="e">
        <f>#REF!*$L$2</f>
        <v>#REF!</v>
      </c>
      <c r="M36" s="11" t="e">
        <f t="shared" si="28"/>
        <v>#REF!</v>
      </c>
      <c r="N36" s="11">
        <f>IFERROR(M36/#REF!,0)</f>
        <v>0</v>
      </c>
      <c r="O36" s="274"/>
      <c r="P36" s="32" t="e">
        <f>#REF!/O36</f>
        <v>#REF!</v>
      </c>
      <c r="Q36" s="367" t="e">
        <f>O36/#REF!</f>
        <v>#REF!</v>
      </c>
      <c r="R36" s="366">
        <v>215</v>
      </c>
      <c r="S36" s="325"/>
      <c r="T36" s="326">
        <f t="shared" si="30"/>
        <v>0</v>
      </c>
      <c r="U36" s="319"/>
      <c r="V36" s="3"/>
      <c r="W36" s="25"/>
      <c r="X36" s="25"/>
      <c r="AL36" s="80"/>
      <c r="AM36" s="80" t="s">
        <v>74</v>
      </c>
      <c r="AN36" s="82">
        <v>0</v>
      </c>
      <c r="AO36" s="81"/>
      <c r="AP36" s="70"/>
    </row>
    <row r="37" spans="1:42" x14ac:dyDescent="0.25">
      <c r="A37" s="28" t="s">
        <v>277</v>
      </c>
      <c r="B37" s="6" t="s">
        <v>312</v>
      </c>
      <c r="C37" s="28"/>
      <c r="D37" s="141">
        <v>257631.2532653712</v>
      </c>
      <c r="E37" s="7">
        <f t="shared" si="27"/>
        <v>16825.94550039999</v>
      </c>
      <c r="F37" s="14">
        <f t="shared" si="24"/>
        <v>2.443695836931499E-2</v>
      </c>
      <c r="G37" s="8">
        <f t="shared" si="25"/>
        <v>6.7104115631916969E-2</v>
      </c>
      <c r="H37" s="8">
        <f t="shared" si="26"/>
        <v>5.7161869470634834E-2</v>
      </c>
      <c r="I37" s="9">
        <f t="shared" si="31"/>
        <v>15.311546876176838</v>
      </c>
      <c r="J37" s="123"/>
      <c r="K37" s="28"/>
      <c r="L37" s="12">
        <f>E31*$L$2</f>
        <v>1324297.3897788189</v>
      </c>
      <c r="M37" s="11">
        <f t="shared" si="28"/>
        <v>110358.11581490158</v>
      </c>
      <c r="N37" s="11">
        <f>IFERROR(M37/D31,0)</f>
        <v>0.78602646591810243</v>
      </c>
      <c r="O37" s="274">
        <v>2364</v>
      </c>
      <c r="P37" s="32">
        <f>E31/O37</f>
        <v>2.9938685416243729</v>
      </c>
      <c r="Q37" s="367">
        <f>O37/D31</f>
        <v>1.6837606837606836E-2</v>
      </c>
      <c r="R37" s="366">
        <v>215</v>
      </c>
      <c r="S37" s="325">
        <f t="shared" si="29"/>
        <v>0.85459796518196296</v>
      </c>
      <c r="T37" s="326">
        <f t="shared" si="30"/>
        <v>8.5459796518196303</v>
      </c>
      <c r="U37" s="319"/>
      <c r="V37" s="3"/>
      <c r="W37" s="25"/>
      <c r="X37" s="25"/>
      <c r="AL37" s="80"/>
      <c r="AM37" s="80" t="s">
        <v>75</v>
      </c>
      <c r="AN37" s="82">
        <v>0</v>
      </c>
      <c r="AO37" s="81"/>
      <c r="AP37" s="70"/>
    </row>
    <row r="38" spans="1:42" x14ac:dyDescent="0.25">
      <c r="A38" s="19"/>
      <c r="B38" s="38" t="s">
        <v>46</v>
      </c>
      <c r="C38" s="38"/>
      <c r="D38" s="40">
        <f>SUM(D28:D37)</f>
        <v>3839276.4860883304</v>
      </c>
      <c r="E38" s="40">
        <f>SUM(E28:E37)</f>
        <v>294356.10934739996</v>
      </c>
      <c r="F38" s="299">
        <f>SUM(F28:F37)</f>
        <v>0.42750453397729993</v>
      </c>
      <c r="G38" s="41">
        <f>SUM(G28:G37)</f>
        <v>0.99999999999999989</v>
      </c>
      <c r="H38" s="41">
        <f>SUM(H28:H37)</f>
        <v>1</v>
      </c>
      <c r="I38" s="296">
        <f t="shared" si="31"/>
        <v>13.042965184586011</v>
      </c>
      <c r="J38" s="360"/>
      <c r="K38" s="38"/>
      <c r="L38" s="12"/>
      <c r="M38" s="11"/>
      <c r="N38" s="11"/>
      <c r="O38" s="274"/>
      <c r="P38" s="32"/>
      <c r="Q38" s="367"/>
      <c r="R38" s="366"/>
      <c r="S38" s="367"/>
      <c r="T38" s="369"/>
      <c r="U38" s="65"/>
      <c r="AL38" s="80"/>
      <c r="AM38" s="80" t="s">
        <v>76</v>
      </c>
      <c r="AN38" s="82">
        <v>0</v>
      </c>
      <c r="AO38" s="81"/>
      <c r="AP38" s="70"/>
    </row>
    <row r="39" spans="1:42" x14ac:dyDescent="0.25">
      <c r="L39" s="361"/>
      <c r="M39" s="362"/>
      <c r="N39" s="362"/>
      <c r="O39" s="363"/>
      <c r="P39" s="364"/>
      <c r="Q39" s="65"/>
      <c r="R39" s="65"/>
      <c r="S39" s="65"/>
      <c r="T39" s="273"/>
      <c r="U39" s="65"/>
      <c r="AL39" s="80"/>
      <c r="AM39" s="80" t="s">
        <v>37</v>
      </c>
      <c r="AN39" s="82">
        <v>512.41382189999956</v>
      </c>
      <c r="AO39" s="81"/>
      <c r="AP39" s="70"/>
    </row>
    <row r="40" spans="1:42" x14ac:dyDescent="0.25">
      <c r="D40" s="280"/>
      <c r="E40" s="280"/>
      <c r="F40" s="280"/>
      <c r="G40" s="280"/>
      <c r="H40" s="280"/>
      <c r="I40" s="280"/>
      <c r="J40" s="280"/>
      <c r="K40" s="280"/>
      <c r="L40" s="280"/>
      <c r="M40" s="280"/>
      <c r="N40" s="280"/>
      <c r="O40" s="280"/>
      <c r="P40" s="280"/>
      <c r="Q40" s="280"/>
      <c r="R40" s="318"/>
      <c r="S40" s="319"/>
      <c r="T40" s="273"/>
      <c r="U40" s="65"/>
      <c r="AL40" s="80"/>
      <c r="AM40" s="80" t="s">
        <v>77</v>
      </c>
      <c r="AN40" s="82">
        <v>544.70209639999996</v>
      </c>
      <c r="AO40" s="81"/>
      <c r="AP40" s="70"/>
    </row>
    <row r="41" spans="1:42" x14ac:dyDescent="0.25">
      <c r="B41" s="6" t="s">
        <v>163</v>
      </c>
      <c r="C41" s="28"/>
      <c r="D41" s="7">
        <v>7732541</v>
      </c>
      <c r="E41" s="7">
        <f>SUM(E34:E37)</f>
        <v>243398.84859569994</v>
      </c>
      <c r="F41" s="28"/>
      <c r="G41" s="28"/>
      <c r="H41" s="28"/>
      <c r="I41" s="9">
        <f>IFERROR((D41/E41),0)</f>
        <v>31.769012239019315</v>
      </c>
      <c r="J41" s="28"/>
      <c r="K41" s="28"/>
      <c r="L41" s="73"/>
      <c r="M41" s="11"/>
      <c r="N41" s="11"/>
      <c r="O41" s="274"/>
      <c r="P41" s="32"/>
      <c r="Q41" s="65"/>
      <c r="R41" s="65"/>
      <c r="S41" s="65"/>
      <c r="T41" s="65"/>
      <c r="U41" s="65"/>
      <c r="AL41" s="80"/>
      <c r="AM41" s="80" t="s">
        <v>78</v>
      </c>
      <c r="AN41" s="82">
        <v>6563.3407118999967</v>
      </c>
      <c r="AO41" s="81"/>
      <c r="AP41" s="70"/>
    </row>
    <row r="42" spans="1:42" x14ac:dyDescent="0.25">
      <c r="L42" s="73">
        <f>E33*$L$2</f>
        <v>0</v>
      </c>
      <c r="M42" s="11">
        <f t="shared" si="28"/>
        <v>0</v>
      </c>
      <c r="N42" s="11">
        <f>IFERROR(M42/D33,0)</f>
        <v>0</v>
      </c>
      <c r="O42" s="275">
        <v>0</v>
      </c>
      <c r="P42" s="32" t="e">
        <f>E33/O42</f>
        <v>#DIV/0!</v>
      </c>
      <c r="Q42" s="65" t="e">
        <f>O42/D33</f>
        <v>#DIV/0!</v>
      </c>
      <c r="R42" s="65"/>
      <c r="S42" s="65"/>
      <c r="T42" s="65"/>
      <c r="U42" s="65"/>
      <c r="AL42" s="80"/>
      <c r="AM42" s="80" t="s">
        <v>120</v>
      </c>
      <c r="AN42" s="82">
        <v>5823.4904406000005</v>
      </c>
      <c r="AO42" s="81"/>
      <c r="AP42" s="70"/>
    </row>
    <row r="43" spans="1:42" x14ac:dyDescent="0.25">
      <c r="L43" s="73">
        <f>E34*$L$2</f>
        <v>397607.8497192167</v>
      </c>
      <c r="M43" s="11">
        <f t="shared" si="28"/>
        <v>33133.987476601389</v>
      </c>
      <c r="N43" s="11">
        <f>IFERROR(M43/D34,0)</f>
        <v>1.489987931965441</v>
      </c>
      <c r="O43" s="275">
        <v>254</v>
      </c>
      <c r="P43" s="32">
        <f>E34/O43</f>
        <v>8.3659624173228355</v>
      </c>
      <c r="Q43" s="65">
        <f>O43/D34</f>
        <v>1.1422015988461433E-2</v>
      </c>
      <c r="R43" s="65"/>
      <c r="S43" s="65"/>
      <c r="T43" s="65"/>
      <c r="U43" s="65"/>
      <c r="AL43" s="80"/>
      <c r="AM43" s="80" t="s">
        <v>121</v>
      </c>
      <c r="AN43" s="82">
        <v>-557.77243139999996</v>
      </c>
      <c r="AO43" s="81"/>
      <c r="AP43" s="70"/>
    </row>
    <row r="44" spans="1:42" ht="15.75" x14ac:dyDescent="0.25">
      <c r="B44" s="329" t="s">
        <v>79</v>
      </c>
      <c r="C44" s="330"/>
      <c r="D44" s="330"/>
      <c r="E44" s="330"/>
      <c r="F44" s="330"/>
      <c r="G44" s="330"/>
      <c r="H44" s="330"/>
      <c r="I44" s="330"/>
      <c r="J44" s="330"/>
      <c r="K44" s="330"/>
      <c r="L44" s="330"/>
      <c r="M44" s="330"/>
      <c r="N44" s="330"/>
      <c r="O44" s="330"/>
      <c r="P44" s="330"/>
      <c r="Q44" s="330"/>
      <c r="R44" s="330"/>
      <c r="S44" s="330"/>
      <c r="T44" s="330"/>
      <c r="U44" s="65"/>
      <c r="AL44" s="80"/>
      <c r="AM44" s="80" t="s">
        <v>122</v>
      </c>
      <c r="AN44" s="82">
        <v>13424.592554999999</v>
      </c>
      <c r="AO44" s="81"/>
      <c r="AP44" s="70"/>
    </row>
    <row r="45" spans="1:42" x14ac:dyDescent="0.25">
      <c r="A45" t="s">
        <v>77</v>
      </c>
      <c r="B45" s="37" t="s">
        <v>80</v>
      </c>
      <c r="C45" s="6" t="s">
        <v>50</v>
      </c>
      <c r="D45" s="6" t="s">
        <v>50</v>
      </c>
      <c r="E45" s="7">
        <f>IFERROR(VLOOKUP(A45,$AM$3:$AN$77,2,FALSE),0)</f>
        <v>544.70209639999996</v>
      </c>
      <c r="F45" s="14">
        <f>E45/$F$2</f>
        <v>7.9109149932103196E-4</v>
      </c>
      <c r="G45" s="6" t="s">
        <v>50</v>
      </c>
      <c r="H45" s="28"/>
      <c r="I45" s="28"/>
      <c r="J45" s="28"/>
      <c r="K45" s="28"/>
      <c r="L45" s="36" t="s">
        <v>50</v>
      </c>
      <c r="M45" s="36" t="s">
        <v>50</v>
      </c>
      <c r="N45" s="28"/>
      <c r="O45" s="275" t="s">
        <v>50</v>
      </c>
      <c r="P45" s="32" t="e">
        <f>E36/O45</f>
        <v>#VALUE!</v>
      </c>
      <c r="Q45" s="367" t="e">
        <f>O45/D36</f>
        <v>#VALUE!</v>
      </c>
      <c r="R45" s="367"/>
      <c r="S45" s="367"/>
      <c r="T45" s="367"/>
      <c r="U45" s="65"/>
      <c r="AL45" s="80"/>
      <c r="AM45" s="80" t="s">
        <v>123</v>
      </c>
      <c r="AN45" s="82">
        <v>6049.4895989999995</v>
      </c>
      <c r="AO45" s="81"/>
      <c r="AP45" s="70"/>
    </row>
    <row r="46" spans="1:42" x14ac:dyDescent="0.25">
      <c r="A46" t="s">
        <v>78</v>
      </c>
      <c r="B46" s="37" t="s">
        <v>81</v>
      </c>
      <c r="C46" s="6" t="s">
        <v>50</v>
      </c>
      <c r="D46" s="6" t="s">
        <v>50</v>
      </c>
      <c r="E46" s="7">
        <f>IFERROR(VLOOKUP(A46,$AM$3:$AN$77,2,FALSE),0)</f>
        <v>6563.3407118999967</v>
      </c>
      <c r="F46" s="14">
        <f>E46/$F$2</f>
        <v>9.5321884726488424E-3</v>
      </c>
      <c r="G46" s="6" t="s">
        <v>50</v>
      </c>
      <c r="H46" s="28"/>
      <c r="I46" s="28"/>
      <c r="J46" s="28"/>
      <c r="K46" s="28"/>
      <c r="L46" s="28"/>
      <c r="M46" s="28"/>
      <c r="N46" s="28"/>
      <c r="O46" s="274">
        <v>30121</v>
      </c>
      <c r="P46" s="32">
        <f>E37/O46</f>
        <v>0.55861178249062082</v>
      </c>
      <c r="Q46" s="367">
        <f>O46/D37</f>
        <v>0.11691516311871558</v>
      </c>
      <c r="R46" s="367"/>
      <c r="S46" s="367"/>
      <c r="T46" s="367"/>
      <c r="U46" s="65"/>
      <c r="AL46" s="81"/>
      <c r="AM46" s="80" t="s">
        <v>278</v>
      </c>
      <c r="AN46" s="82">
        <v>-80583.440095000013</v>
      </c>
      <c r="AO46" s="81"/>
      <c r="AP46" s="70"/>
    </row>
    <row r="47" spans="1:42" x14ac:dyDescent="0.25">
      <c r="B47" s="38" t="s">
        <v>46</v>
      </c>
      <c r="C47" s="39"/>
      <c r="D47" s="39"/>
      <c r="E47" s="40">
        <f>SUM(E45:E46)</f>
        <v>7108.042808299997</v>
      </c>
      <c r="F47" s="41">
        <f>SUM(F45:F46)</f>
        <v>1.0323279971969874E-2</v>
      </c>
      <c r="G47" s="39"/>
      <c r="H47" s="39"/>
      <c r="I47" s="39"/>
      <c r="J47" s="39"/>
      <c r="K47" s="39"/>
      <c r="L47" s="28"/>
      <c r="M47" s="28"/>
      <c r="N47" s="28"/>
      <c r="O47" s="28"/>
      <c r="P47" s="28"/>
      <c r="Q47" s="28"/>
      <c r="R47" s="28"/>
      <c r="S47" s="28"/>
      <c r="T47" s="28"/>
      <c r="AL47" s="81"/>
      <c r="AM47" s="80" t="s">
        <v>40</v>
      </c>
      <c r="AN47" s="82">
        <v>1995.2323643000007</v>
      </c>
      <c r="AO47" s="81"/>
      <c r="AP47" s="70"/>
    </row>
    <row r="48" spans="1:42" x14ac:dyDescent="0.25">
      <c r="AL48" s="81"/>
      <c r="AM48" s="80" t="s">
        <v>282</v>
      </c>
      <c r="AN48" s="82">
        <v>41957.776501700006</v>
      </c>
      <c r="AO48" s="81"/>
      <c r="AP48" s="70"/>
    </row>
    <row r="49" spans="4:42" x14ac:dyDescent="0.25">
      <c r="F49" s="43">
        <f>SUM(F47,F38)</f>
        <v>0.43782781394926978</v>
      </c>
      <c r="AL49" s="81"/>
      <c r="AM49" s="80" t="s">
        <v>35</v>
      </c>
      <c r="AN49" s="82">
        <v>0</v>
      </c>
      <c r="AO49" s="81"/>
      <c r="AP49" s="70"/>
    </row>
    <row r="50" spans="4:42" x14ac:dyDescent="0.25">
      <c r="H50" s="43">
        <f>SUM(F49,F23)</f>
        <v>0.6362675676573063</v>
      </c>
      <c r="AL50" s="81" t="s">
        <v>82</v>
      </c>
      <c r="AM50" s="81" t="s">
        <v>33</v>
      </c>
      <c r="AN50" s="81">
        <v>336.5683633999999</v>
      </c>
      <c r="AO50" s="81"/>
      <c r="AP50" s="70"/>
    </row>
    <row r="51" spans="4:42" x14ac:dyDescent="0.25">
      <c r="D51" s="43">
        <f>SUM(F29:F32)</f>
        <v>6.8364996691429064E-2</v>
      </c>
      <c r="F51" s="43">
        <f>G38-SUM(F49,F23)</f>
        <v>0.36373243234269359</v>
      </c>
      <c r="AL51" s="81"/>
      <c r="AM51" s="81" t="s">
        <v>71</v>
      </c>
      <c r="AN51" s="81">
        <v>2934.9186065000004</v>
      </c>
      <c r="AO51" s="81"/>
      <c r="AP51" s="70"/>
    </row>
    <row r="52" spans="4:42" x14ac:dyDescent="0.25">
      <c r="AL52" s="81"/>
      <c r="AM52" s="81" t="s">
        <v>124</v>
      </c>
      <c r="AN52" s="81">
        <v>0</v>
      </c>
      <c r="AO52" s="81"/>
      <c r="AP52" s="70"/>
    </row>
    <row r="53" spans="4:42" x14ac:dyDescent="0.25">
      <c r="AL53" s="81"/>
      <c r="AM53" s="81" t="s">
        <v>125</v>
      </c>
      <c r="AN53" s="81">
        <v>0</v>
      </c>
      <c r="AO53" s="81"/>
      <c r="AP53" s="70"/>
    </row>
    <row r="54" spans="4:42" x14ac:dyDescent="0.25">
      <c r="AL54" s="81"/>
      <c r="AM54" s="81" t="s">
        <v>126</v>
      </c>
      <c r="AN54" s="81">
        <v>0</v>
      </c>
      <c r="AO54" s="81"/>
      <c r="AP54" s="70"/>
    </row>
    <row r="55" spans="4:42" x14ac:dyDescent="0.25">
      <c r="D55" s="280">
        <f>SUM(D28:D32)</f>
        <v>1426983.6000000003</v>
      </c>
      <c r="E55" s="280">
        <f>SUM(E28:E32)</f>
        <v>50957.260751700022</v>
      </c>
      <c r="F55">
        <f>D55/E55</f>
        <v>28.003538238707105</v>
      </c>
      <c r="AL55" s="81"/>
      <c r="AM55" s="81" t="s">
        <v>127</v>
      </c>
      <c r="AN55" s="81">
        <v>0</v>
      </c>
      <c r="AO55" s="81"/>
      <c r="AP55" s="70"/>
    </row>
    <row r="56" spans="4:42" x14ac:dyDescent="0.25">
      <c r="AL56" s="81"/>
      <c r="AM56" s="81" t="s">
        <v>283</v>
      </c>
      <c r="AN56" s="81">
        <v>0</v>
      </c>
      <c r="AO56" s="81"/>
      <c r="AP56" s="70"/>
    </row>
    <row r="57" spans="4:42" x14ac:dyDescent="0.25">
      <c r="AL57" s="81"/>
      <c r="AM57" s="81" t="s">
        <v>284</v>
      </c>
      <c r="AN57" s="81">
        <v>38510.498579700004</v>
      </c>
      <c r="AO57" s="81"/>
      <c r="AP57" s="70"/>
    </row>
    <row r="58" spans="4:42" x14ac:dyDescent="0.25">
      <c r="AL58" s="81"/>
      <c r="AM58" s="81" t="s">
        <v>285</v>
      </c>
      <c r="AN58" s="81">
        <v>0</v>
      </c>
      <c r="AO58" s="81"/>
      <c r="AP58" s="70"/>
    </row>
    <row r="59" spans="4:42" x14ac:dyDescent="0.25">
      <c r="F59" s="64"/>
      <c r="AL59" s="81"/>
      <c r="AM59" s="81" t="s">
        <v>286</v>
      </c>
      <c r="AN59" s="81">
        <v>3884.8841048000008</v>
      </c>
      <c r="AO59" s="81"/>
      <c r="AP59" s="70"/>
    </row>
    <row r="60" spans="4:42" x14ac:dyDescent="0.25">
      <c r="AL60" s="81"/>
      <c r="AM60" s="83" t="s">
        <v>287</v>
      </c>
      <c r="AN60" s="83">
        <v>713.55940329999976</v>
      </c>
      <c r="AO60" s="81"/>
    </row>
    <row r="61" spans="4:42" x14ac:dyDescent="0.25">
      <c r="AL61" s="81"/>
      <c r="AM61" s="83" t="s">
        <v>273</v>
      </c>
      <c r="AN61" s="83">
        <v>0</v>
      </c>
      <c r="AO61" s="81"/>
    </row>
    <row r="62" spans="4:42" x14ac:dyDescent="0.25">
      <c r="AL62" s="81"/>
      <c r="AM62" s="83" t="s">
        <v>274</v>
      </c>
      <c r="AN62" s="83">
        <v>2124.9544540000002</v>
      </c>
      <c r="AO62" s="81"/>
    </row>
    <row r="63" spans="4:42" x14ac:dyDescent="0.25">
      <c r="AL63" s="81"/>
      <c r="AM63" s="83" t="s">
        <v>275</v>
      </c>
      <c r="AN63" s="83">
        <v>224447.94864129997</v>
      </c>
      <c r="AO63" s="81"/>
    </row>
    <row r="64" spans="4:42" x14ac:dyDescent="0.25">
      <c r="AL64" s="81"/>
      <c r="AM64" s="83" t="s">
        <v>276</v>
      </c>
      <c r="AN64" s="83">
        <v>0</v>
      </c>
      <c r="AO64" s="81"/>
    </row>
    <row r="65" spans="38:41" x14ac:dyDescent="0.25">
      <c r="AL65" s="81"/>
      <c r="AM65" s="83" t="s">
        <v>277</v>
      </c>
      <c r="AN65" s="83">
        <v>16825.94550039999</v>
      </c>
      <c r="AO65" s="81"/>
    </row>
    <row r="66" spans="38:41" x14ac:dyDescent="0.25">
      <c r="AL66" s="81"/>
      <c r="AM66" s="83" t="s">
        <v>17</v>
      </c>
      <c r="AN66" s="83">
        <v>6550.3018910999999</v>
      </c>
      <c r="AO66" s="81"/>
    </row>
    <row r="67" spans="38:41" x14ac:dyDescent="0.25">
      <c r="AL67" s="81"/>
      <c r="AM67" s="83" t="s">
        <v>31</v>
      </c>
      <c r="AN67" s="83">
        <v>183.89252729999993</v>
      </c>
      <c r="AO67" s="81"/>
    </row>
    <row r="68" spans="38:41" x14ac:dyDescent="0.25">
      <c r="AL68" s="81"/>
      <c r="AM68" s="81" t="s">
        <v>38</v>
      </c>
      <c r="AN68" s="81">
        <v>0</v>
      </c>
      <c r="AO68" s="81"/>
    </row>
    <row r="69" spans="38:41" x14ac:dyDescent="0.25">
      <c r="AL69" s="81"/>
      <c r="AM69" s="81"/>
      <c r="AN69" s="81"/>
      <c r="AO69" s="81"/>
    </row>
    <row r="70" spans="38:41" x14ac:dyDescent="0.25">
      <c r="AL70" s="81"/>
      <c r="AM70" s="81"/>
      <c r="AN70" s="81"/>
      <c r="AO70" s="81"/>
    </row>
  </sheetData>
  <mergeCells count="3">
    <mergeCell ref="B1:T1"/>
    <mergeCell ref="B27:T27"/>
    <mergeCell ref="B44:T44"/>
  </mergeCells>
  <conditionalFormatting sqref="G4:H22 H24">
    <cfRule type="colorScale" priority="2">
      <colorScale>
        <cfvo type="min"/>
        <cfvo type="percentile" val="50"/>
        <cfvo type="max"/>
        <color rgb="FFF8696B"/>
        <color rgb="FFFFEB84"/>
        <color rgb="FF63BE7B"/>
      </colorScale>
    </cfRule>
  </conditionalFormatting>
  <conditionalFormatting sqref="G24">
    <cfRule type="colorScale" priority="1">
      <colorScale>
        <cfvo type="min"/>
        <cfvo type="percentile" val="50"/>
        <cfvo type="max"/>
        <color rgb="FFF8696B"/>
        <color rgb="FFFFEB84"/>
        <color rgb="FF63BE7B"/>
      </colorScale>
    </cfRule>
  </conditionalFormatting>
  <conditionalFormatting sqref="G28:G37">
    <cfRule type="colorScale" priority="5">
      <colorScale>
        <cfvo type="min"/>
        <cfvo type="percentile" val="50"/>
        <cfvo type="max"/>
        <color rgb="FFF8696B"/>
        <color rgb="FFFFEB84"/>
        <color rgb="FF63BE7B"/>
      </colorScale>
    </cfRule>
  </conditionalFormatting>
  <conditionalFormatting sqref="H28:H37">
    <cfRule type="colorScale" priority="10">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56E5A-690C-4454-B5EE-C4AC0B1B3D55}">
  <sheetPr codeName="Sheet19"/>
  <dimension ref="D1:F3"/>
  <sheetViews>
    <sheetView workbookViewId="0">
      <selection activeCell="D1" sqref="D1:F3"/>
    </sheetView>
  </sheetViews>
  <sheetFormatPr defaultRowHeight="15" x14ac:dyDescent="0.25"/>
  <cols>
    <col min="4" max="4" width="20.5703125" customWidth="1"/>
    <col min="5" max="5" width="26" customWidth="1"/>
    <col min="6" max="6" width="11.140625" customWidth="1"/>
  </cols>
  <sheetData>
    <row r="1" spans="4:6" x14ac:dyDescent="0.25">
      <c r="D1" s="355" t="s">
        <v>164</v>
      </c>
      <c r="E1" s="355"/>
      <c r="F1" s="28"/>
    </row>
    <row r="2" spans="4:6" x14ac:dyDescent="0.25">
      <c r="D2" s="6" t="s">
        <v>165</v>
      </c>
      <c r="E2" s="6" t="s">
        <v>166</v>
      </c>
      <c r="F2" s="6" t="s">
        <v>136</v>
      </c>
    </row>
    <row r="3" spans="4:6" x14ac:dyDescent="0.25">
      <c r="D3" s="7">
        <v>19201145</v>
      </c>
      <c r="E3" s="7">
        <v>8691107.550112918</v>
      </c>
      <c r="F3" s="8">
        <f>E3/D3-1</f>
        <v>-0.54736514150000337</v>
      </c>
    </row>
  </sheetData>
  <mergeCells count="1">
    <mergeCell ref="D1:E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D474D-2038-4A35-88D4-A89DA4C638F8}">
  <sheetPr codeName="Sheet20"/>
  <dimension ref="A1:C806"/>
  <sheetViews>
    <sheetView workbookViewId="0"/>
  </sheetViews>
  <sheetFormatPr defaultRowHeight="15" x14ac:dyDescent="0.25"/>
  <cols>
    <col min="2" max="2" width="20.5703125" bestFit="1" customWidth="1"/>
    <col min="3" max="3" width="19.28515625" bestFit="1" customWidth="1"/>
  </cols>
  <sheetData>
    <row r="1" spans="1:3" x14ac:dyDescent="0.25">
      <c r="A1" t="s">
        <v>0</v>
      </c>
      <c r="B1" t="s">
        <v>111</v>
      </c>
      <c r="C1" t="s">
        <v>167</v>
      </c>
    </row>
    <row r="2" spans="1:3" x14ac:dyDescent="0.25">
      <c r="A2" s="67">
        <v>43627</v>
      </c>
      <c r="B2" s="3">
        <v>942</v>
      </c>
      <c r="C2" s="3">
        <v>0</v>
      </c>
    </row>
    <row r="3" spans="1:3" x14ac:dyDescent="0.25">
      <c r="A3" s="67">
        <v>43628</v>
      </c>
      <c r="B3" s="3">
        <v>2346</v>
      </c>
      <c r="C3" s="3">
        <v>0</v>
      </c>
    </row>
    <row r="4" spans="1:3" x14ac:dyDescent="0.25">
      <c r="A4" s="67">
        <v>43629</v>
      </c>
      <c r="B4" s="3">
        <v>2918</v>
      </c>
      <c r="C4" s="3">
        <v>0</v>
      </c>
    </row>
    <row r="5" spans="1:3" x14ac:dyDescent="0.25">
      <c r="A5" s="67">
        <v>43630</v>
      </c>
      <c r="B5" s="3">
        <v>4192</v>
      </c>
      <c r="C5" s="3">
        <v>0</v>
      </c>
    </row>
    <row r="6" spans="1:3" x14ac:dyDescent="0.25">
      <c r="A6" s="67">
        <v>43631</v>
      </c>
      <c r="B6" s="3">
        <v>5102</v>
      </c>
      <c r="C6" s="3">
        <v>0</v>
      </c>
    </row>
    <row r="7" spans="1:3" x14ac:dyDescent="0.25">
      <c r="A7" s="67">
        <v>43632</v>
      </c>
      <c r="B7" s="3">
        <v>3205</v>
      </c>
      <c r="C7" s="3">
        <v>0</v>
      </c>
    </row>
    <row r="8" spans="1:3" x14ac:dyDescent="0.25">
      <c r="A8" s="67">
        <v>43633</v>
      </c>
      <c r="B8" s="3">
        <v>2298</v>
      </c>
      <c r="C8" s="3">
        <v>0</v>
      </c>
    </row>
    <row r="9" spans="1:3" x14ac:dyDescent="0.25">
      <c r="A9" s="67">
        <v>43634</v>
      </c>
      <c r="B9" s="3">
        <v>2569</v>
      </c>
      <c r="C9" s="3">
        <v>0</v>
      </c>
    </row>
    <row r="10" spans="1:3" x14ac:dyDescent="0.25">
      <c r="A10" s="67">
        <v>43635</v>
      </c>
      <c r="B10" s="3">
        <v>2562</v>
      </c>
      <c r="C10" s="3">
        <v>0</v>
      </c>
    </row>
    <row r="11" spans="1:3" x14ac:dyDescent="0.25">
      <c r="A11" s="67">
        <v>43636</v>
      </c>
      <c r="B11" s="3">
        <v>2652</v>
      </c>
      <c r="C11" s="3">
        <v>0</v>
      </c>
    </row>
    <row r="12" spans="1:3" x14ac:dyDescent="0.25">
      <c r="A12" s="67">
        <v>43637</v>
      </c>
      <c r="B12" s="3">
        <v>3236</v>
      </c>
      <c r="C12" s="3">
        <v>0</v>
      </c>
    </row>
    <row r="13" spans="1:3" x14ac:dyDescent="0.25">
      <c r="A13" s="67">
        <v>43638</v>
      </c>
      <c r="B13" s="3">
        <v>3836</v>
      </c>
      <c r="C13" s="3">
        <v>0</v>
      </c>
    </row>
    <row r="14" spans="1:3" x14ac:dyDescent="0.25">
      <c r="A14" s="67">
        <v>43639</v>
      </c>
      <c r="B14" s="3">
        <v>2942</v>
      </c>
      <c r="C14" s="3">
        <v>0</v>
      </c>
    </row>
    <row r="15" spans="1:3" x14ac:dyDescent="0.25">
      <c r="A15" s="67">
        <v>43640</v>
      </c>
      <c r="B15" s="3">
        <v>1819</v>
      </c>
      <c r="C15" s="3">
        <v>0</v>
      </c>
    </row>
    <row r="16" spans="1:3" x14ac:dyDescent="0.25">
      <c r="A16" s="67">
        <v>43641</v>
      </c>
      <c r="B16" s="3">
        <v>2052</v>
      </c>
      <c r="C16" s="3">
        <v>0</v>
      </c>
    </row>
    <row r="17" spans="1:3" x14ac:dyDescent="0.25">
      <c r="A17" s="67">
        <v>43642</v>
      </c>
      <c r="B17" s="3">
        <v>2169</v>
      </c>
      <c r="C17" s="3">
        <v>0</v>
      </c>
    </row>
    <row r="18" spans="1:3" x14ac:dyDescent="0.25">
      <c r="A18" s="67">
        <v>43643</v>
      </c>
      <c r="B18" s="3">
        <v>2356</v>
      </c>
      <c r="C18" s="3">
        <v>0</v>
      </c>
    </row>
    <row r="19" spans="1:3" x14ac:dyDescent="0.25">
      <c r="A19" s="67">
        <v>43644</v>
      </c>
      <c r="B19" s="3">
        <v>2863</v>
      </c>
      <c r="C19" s="3">
        <v>0</v>
      </c>
    </row>
    <row r="20" spans="1:3" x14ac:dyDescent="0.25">
      <c r="A20" s="67">
        <v>43645</v>
      </c>
      <c r="B20" s="3">
        <v>3937</v>
      </c>
      <c r="C20" s="3">
        <v>0</v>
      </c>
    </row>
    <row r="21" spans="1:3" x14ac:dyDescent="0.25">
      <c r="A21" s="67">
        <v>43646</v>
      </c>
      <c r="B21" s="3">
        <v>2927</v>
      </c>
      <c r="C21" s="3">
        <v>0</v>
      </c>
    </row>
    <row r="22" spans="1:3" x14ac:dyDescent="0.25">
      <c r="A22" s="67">
        <v>43647</v>
      </c>
      <c r="B22" s="3">
        <v>1543</v>
      </c>
      <c r="C22" s="3">
        <v>0</v>
      </c>
    </row>
    <row r="23" spans="1:3" x14ac:dyDescent="0.25">
      <c r="A23" s="67">
        <v>43648</v>
      </c>
      <c r="B23" s="3">
        <v>1451</v>
      </c>
      <c r="C23" s="3">
        <v>0</v>
      </c>
    </row>
    <row r="24" spans="1:3" x14ac:dyDescent="0.25">
      <c r="A24" s="67">
        <v>43649</v>
      </c>
      <c r="B24" s="3">
        <v>1506</v>
      </c>
      <c r="C24" s="3">
        <v>0</v>
      </c>
    </row>
    <row r="25" spans="1:3" x14ac:dyDescent="0.25">
      <c r="A25" s="67">
        <v>43650</v>
      </c>
      <c r="B25" s="3">
        <v>1840</v>
      </c>
      <c r="C25" s="3">
        <v>0</v>
      </c>
    </row>
    <row r="26" spans="1:3" x14ac:dyDescent="0.25">
      <c r="A26" s="67">
        <v>43651</v>
      </c>
      <c r="B26" s="3">
        <v>2534</v>
      </c>
      <c r="C26" s="3">
        <v>0</v>
      </c>
    </row>
    <row r="27" spans="1:3" x14ac:dyDescent="0.25">
      <c r="A27" s="67">
        <v>43652</v>
      </c>
      <c r="B27" s="3">
        <v>3548</v>
      </c>
      <c r="C27" s="3">
        <v>0</v>
      </c>
    </row>
    <row r="28" spans="1:3" x14ac:dyDescent="0.25">
      <c r="A28" s="67">
        <v>43653</v>
      </c>
      <c r="B28" s="3">
        <v>2819</v>
      </c>
      <c r="C28" s="3">
        <v>0</v>
      </c>
    </row>
    <row r="29" spans="1:3" x14ac:dyDescent="0.25">
      <c r="A29" s="67">
        <v>43654</v>
      </c>
      <c r="B29" s="3">
        <v>1941</v>
      </c>
      <c r="C29" s="3">
        <v>0</v>
      </c>
    </row>
    <row r="30" spans="1:3" x14ac:dyDescent="0.25">
      <c r="A30" s="67">
        <v>43655</v>
      </c>
      <c r="B30" s="3">
        <v>2043</v>
      </c>
      <c r="C30" s="3">
        <v>0</v>
      </c>
    </row>
    <row r="31" spans="1:3" x14ac:dyDescent="0.25">
      <c r="A31" s="67">
        <v>43656</v>
      </c>
      <c r="B31" s="3">
        <v>2090</v>
      </c>
      <c r="C31" s="3">
        <v>0</v>
      </c>
    </row>
    <row r="32" spans="1:3" x14ac:dyDescent="0.25">
      <c r="A32" s="67">
        <v>43657</v>
      </c>
      <c r="B32" s="3">
        <v>2176</v>
      </c>
      <c r="C32" s="3">
        <v>0</v>
      </c>
    </row>
    <row r="33" spans="1:3" x14ac:dyDescent="0.25">
      <c r="A33" s="67">
        <v>43658</v>
      </c>
      <c r="B33" s="3">
        <v>2899</v>
      </c>
      <c r="C33" s="3">
        <v>0</v>
      </c>
    </row>
    <row r="34" spans="1:3" x14ac:dyDescent="0.25">
      <c r="A34" s="67">
        <v>43659</v>
      </c>
      <c r="B34" s="3">
        <v>4059</v>
      </c>
      <c r="C34" s="3">
        <v>0</v>
      </c>
    </row>
    <row r="35" spans="1:3" x14ac:dyDescent="0.25">
      <c r="A35" s="67">
        <v>43660</v>
      </c>
      <c r="B35" s="3">
        <v>3339</v>
      </c>
      <c r="C35" s="3">
        <v>0</v>
      </c>
    </row>
    <row r="36" spans="1:3" x14ac:dyDescent="0.25">
      <c r="A36" s="67">
        <v>43661</v>
      </c>
      <c r="B36" s="3">
        <v>2212</v>
      </c>
      <c r="C36" s="3">
        <v>0</v>
      </c>
    </row>
    <row r="37" spans="1:3" x14ac:dyDescent="0.25">
      <c r="A37" s="67">
        <v>43662</v>
      </c>
      <c r="B37" s="3">
        <v>2353</v>
      </c>
      <c r="C37" s="3">
        <v>0</v>
      </c>
    </row>
    <row r="38" spans="1:3" x14ac:dyDescent="0.25">
      <c r="A38" s="67">
        <v>43663</v>
      </c>
      <c r="B38" s="3">
        <v>2464</v>
      </c>
      <c r="C38" s="3">
        <v>0</v>
      </c>
    </row>
    <row r="39" spans="1:3" x14ac:dyDescent="0.25">
      <c r="A39" s="67">
        <v>43664</v>
      </c>
      <c r="B39" s="3">
        <v>2453</v>
      </c>
      <c r="C39" s="3">
        <v>0</v>
      </c>
    </row>
    <row r="40" spans="1:3" x14ac:dyDescent="0.25">
      <c r="A40" s="67">
        <v>43665</v>
      </c>
      <c r="B40" s="3">
        <v>3680</v>
      </c>
      <c r="C40" s="3">
        <v>0</v>
      </c>
    </row>
    <row r="41" spans="1:3" x14ac:dyDescent="0.25">
      <c r="A41" s="67">
        <v>43666</v>
      </c>
      <c r="B41" s="3">
        <v>4883</v>
      </c>
      <c r="C41" s="3">
        <v>0</v>
      </c>
    </row>
    <row r="42" spans="1:3" x14ac:dyDescent="0.25">
      <c r="A42" s="67">
        <v>43667</v>
      </c>
      <c r="B42" s="3">
        <v>3858</v>
      </c>
      <c r="C42" s="3">
        <v>0</v>
      </c>
    </row>
    <row r="43" spans="1:3" x14ac:dyDescent="0.25">
      <c r="A43" s="67">
        <v>43668</v>
      </c>
      <c r="B43" s="3">
        <v>2468</v>
      </c>
      <c r="C43" s="3">
        <v>0</v>
      </c>
    </row>
    <row r="44" spans="1:3" x14ac:dyDescent="0.25">
      <c r="A44" s="67">
        <v>43669</v>
      </c>
      <c r="B44" s="3">
        <v>2766</v>
      </c>
      <c r="C44" s="3">
        <v>0</v>
      </c>
    </row>
    <row r="45" spans="1:3" x14ac:dyDescent="0.25">
      <c r="A45" s="67">
        <v>43670</v>
      </c>
      <c r="B45" s="3">
        <v>2987</v>
      </c>
      <c r="C45" s="3">
        <v>0</v>
      </c>
    </row>
    <row r="46" spans="1:3" x14ac:dyDescent="0.25">
      <c r="A46" s="67">
        <v>43671</v>
      </c>
      <c r="B46" s="3">
        <v>3953</v>
      </c>
      <c r="C46" s="3">
        <v>0</v>
      </c>
    </row>
    <row r="47" spans="1:3" x14ac:dyDescent="0.25">
      <c r="A47" s="67">
        <v>43672</v>
      </c>
      <c r="B47" s="3">
        <v>3977</v>
      </c>
      <c r="C47" s="3">
        <v>0</v>
      </c>
    </row>
    <row r="48" spans="1:3" x14ac:dyDescent="0.25">
      <c r="A48" s="67">
        <v>43673</v>
      </c>
      <c r="B48" s="3">
        <v>5753</v>
      </c>
      <c r="C48" s="3">
        <v>0</v>
      </c>
    </row>
    <row r="49" spans="1:3" x14ac:dyDescent="0.25">
      <c r="A49" s="67">
        <v>43674</v>
      </c>
      <c r="B49" s="3">
        <v>4466</v>
      </c>
      <c r="C49" s="3">
        <v>0</v>
      </c>
    </row>
    <row r="50" spans="1:3" x14ac:dyDescent="0.25">
      <c r="A50" s="67">
        <v>43675</v>
      </c>
      <c r="B50" s="3">
        <v>2781</v>
      </c>
      <c r="C50" s="3">
        <v>0</v>
      </c>
    </row>
    <row r="51" spans="1:3" x14ac:dyDescent="0.25">
      <c r="A51" s="67">
        <v>43676</v>
      </c>
      <c r="B51" s="3">
        <v>3240</v>
      </c>
      <c r="C51" s="3">
        <v>0</v>
      </c>
    </row>
    <row r="52" spans="1:3" x14ac:dyDescent="0.25">
      <c r="A52" s="67">
        <v>43677</v>
      </c>
      <c r="B52" s="3">
        <v>3385</v>
      </c>
      <c r="C52" s="3">
        <v>0</v>
      </c>
    </row>
    <row r="53" spans="1:3" x14ac:dyDescent="0.25">
      <c r="A53" s="67">
        <v>43678</v>
      </c>
      <c r="B53" s="3">
        <v>3588</v>
      </c>
      <c r="C53" s="3">
        <v>0</v>
      </c>
    </row>
    <row r="54" spans="1:3" x14ac:dyDescent="0.25">
      <c r="A54" s="67">
        <v>43679</v>
      </c>
      <c r="B54" s="3">
        <v>4691</v>
      </c>
      <c r="C54" s="3">
        <v>0</v>
      </c>
    </row>
    <row r="55" spans="1:3" x14ac:dyDescent="0.25">
      <c r="A55" s="67">
        <v>43680</v>
      </c>
      <c r="B55" s="3">
        <v>6176</v>
      </c>
      <c r="C55" s="3">
        <v>0</v>
      </c>
    </row>
    <row r="56" spans="1:3" x14ac:dyDescent="0.25">
      <c r="A56" s="67">
        <v>43681</v>
      </c>
      <c r="B56" s="3">
        <v>4800</v>
      </c>
      <c r="C56" s="3">
        <v>0</v>
      </c>
    </row>
    <row r="57" spans="1:3" x14ac:dyDescent="0.25">
      <c r="A57" s="67">
        <v>43682</v>
      </c>
      <c r="B57" s="3">
        <v>3252</v>
      </c>
      <c r="C57" s="3">
        <v>0</v>
      </c>
    </row>
    <row r="58" spans="1:3" x14ac:dyDescent="0.25">
      <c r="A58" s="67">
        <v>43683</v>
      </c>
      <c r="B58" s="3">
        <v>3446</v>
      </c>
      <c r="C58" s="3">
        <v>0</v>
      </c>
    </row>
    <row r="59" spans="1:3" x14ac:dyDescent="0.25">
      <c r="A59" s="67">
        <v>43684</v>
      </c>
      <c r="B59" s="3">
        <v>3678</v>
      </c>
      <c r="C59" s="3">
        <v>0</v>
      </c>
    </row>
    <row r="60" spans="1:3" x14ac:dyDescent="0.25">
      <c r="A60" s="67">
        <v>43685</v>
      </c>
      <c r="B60" s="3">
        <v>4169</v>
      </c>
      <c r="C60" s="3">
        <v>0</v>
      </c>
    </row>
    <row r="61" spans="1:3" x14ac:dyDescent="0.25">
      <c r="A61" s="67">
        <v>43686</v>
      </c>
      <c r="B61" s="3">
        <v>5795</v>
      </c>
      <c r="C61" s="3">
        <v>0</v>
      </c>
    </row>
    <row r="62" spans="1:3" x14ac:dyDescent="0.25">
      <c r="A62" s="67">
        <v>43687</v>
      </c>
      <c r="B62" s="3">
        <v>7266</v>
      </c>
      <c r="C62" s="3">
        <v>0</v>
      </c>
    </row>
    <row r="63" spans="1:3" x14ac:dyDescent="0.25">
      <c r="A63" s="67">
        <v>43688</v>
      </c>
      <c r="B63" s="3">
        <v>6022</v>
      </c>
      <c r="C63" s="3">
        <v>0</v>
      </c>
    </row>
    <row r="64" spans="1:3" x14ac:dyDescent="0.25">
      <c r="A64" s="67">
        <v>43689</v>
      </c>
      <c r="B64" s="3">
        <v>3460</v>
      </c>
      <c r="C64" s="3">
        <v>0</v>
      </c>
    </row>
    <row r="65" spans="1:3" x14ac:dyDescent="0.25">
      <c r="A65" s="67">
        <v>43690</v>
      </c>
      <c r="B65" s="3">
        <v>3369</v>
      </c>
      <c r="C65" s="3">
        <v>0</v>
      </c>
    </row>
    <row r="66" spans="1:3" x14ac:dyDescent="0.25">
      <c r="A66" s="67">
        <v>43691</v>
      </c>
      <c r="B66" s="3">
        <v>3910</v>
      </c>
      <c r="C66" s="3">
        <v>0</v>
      </c>
    </row>
    <row r="67" spans="1:3" x14ac:dyDescent="0.25">
      <c r="A67" s="67">
        <v>43692</v>
      </c>
      <c r="B67" s="3">
        <v>4264</v>
      </c>
      <c r="C67" s="3">
        <v>0</v>
      </c>
    </row>
    <row r="68" spans="1:3" x14ac:dyDescent="0.25">
      <c r="A68" s="67">
        <v>43693</v>
      </c>
      <c r="B68" s="3">
        <v>5758</v>
      </c>
      <c r="C68" s="3">
        <v>0</v>
      </c>
    </row>
    <row r="69" spans="1:3" x14ac:dyDescent="0.25">
      <c r="A69" s="67">
        <v>43694</v>
      </c>
      <c r="B69" s="3">
        <v>7342</v>
      </c>
      <c r="C69" s="3">
        <v>0</v>
      </c>
    </row>
    <row r="70" spans="1:3" x14ac:dyDescent="0.25">
      <c r="A70" s="67">
        <v>43695</v>
      </c>
      <c r="B70" s="3">
        <v>5839</v>
      </c>
      <c r="C70" s="3">
        <v>0</v>
      </c>
    </row>
    <row r="71" spans="1:3" x14ac:dyDescent="0.25">
      <c r="A71" s="67">
        <v>43696</v>
      </c>
      <c r="B71" s="3">
        <v>3338</v>
      </c>
      <c r="C71" s="3">
        <v>0</v>
      </c>
    </row>
    <row r="72" spans="1:3" x14ac:dyDescent="0.25">
      <c r="A72" s="67">
        <v>43697</v>
      </c>
      <c r="B72" s="3">
        <v>3531</v>
      </c>
      <c r="C72" s="3">
        <v>0</v>
      </c>
    </row>
    <row r="73" spans="1:3" x14ac:dyDescent="0.25">
      <c r="A73" s="67">
        <v>43698</v>
      </c>
      <c r="B73" s="3">
        <v>3775</v>
      </c>
      <c r="C73" s="3">
        <v>0</v>
      </c>
    </row>
    <row r="74" spans="1:3" x14ac:dyDescent="0.25">
      <c r="A74" s="67">
        <v>43699</v>
      </c>
      <c r="B74" s="3">
        <v>4200</v>
      </c>
      <c r="C74" s="3">
        <v>0</v>
      </c>
    </row>
    <row r="75" spans="1:3" x14ac:dyDescent="0.25">
      <c r="A75" s="67">
        <v>43700</v>
      </c>
      <c r="B75" s="3">
        <v>5628</v>
      </c>
      <c r="C75" s="3">
        <v>0</v>
      </c>
    </row>
    <row r="76" spans="1:3" x14ac:dyDescent="0.25">
      <c r="A76" s="67">
        <v>43701</v>
      </c>
      <c r="B76" s="3">
        <v>7642</v>
      </c>
      <c r="C76" s="3">
        <v>0</v>
      </c>
    </row>
    <row r="77" spans="1:3" x14ac:dyDescent="0.25">
      <c r="A77" s="67">
        <v>43702</v>
      </c>
      <c r="B77" s="3">
        <v>7307</v>
      </c>
      <c r="C77" s="3">
        <v>0</v>
      </c>
    </row>
    <row r="78" spans="1:3" x14ac:dyDescent="0.25">
      <c r="A78" s="67">
        <v>43703</v>
      </c>
      <c r="B78" s="3">
        <v>5433</v>
      </c>
      <c r="C78" s="3">
        <v>0</v>
      </c>
    </row>
    <row r="79" spans="1:3" x14ac:dyDescent="0.25">
      <c r="A79" s="67">
        <v>43704</v>
      </c>
      <c r="B79" s="3">
        <v>3800</v>
      </c>
      <c r="C79" s="3">
        <v>0</v>
      </c>
    </row>
    <row r="80" spans="1:3" x14ac:dyDescent="0.25">
      <c r="A80" s="67">
        <v>43705</v>
      </c>
      <c r="B80" s="3">
        <v>3911</v>
      </c>
      <c r="C80" s="3">
        <v>0</v>
      </c>
    </row>
    <row r="81" spans="1:3" x14ac:dyDescent="0.25">
      <c r="A81" s="67">
        <v>43706</v>
      </c>
      <c r="B81" s="3">
        <v>4463</v>
      </c>
      <c r="C81" s="3">
        <v>0</v>
      </c>
    </row>
    <row r="82" spans="1:3" x14ac:dyDescent="0.25">
      <c r="A82" s="67">
        <v>43707</v>
      </c>
      <c r="B82" s="3">
        <v>6621</v>
      </c>
      <c r="C82" s="3">
        <v>0</v>
      </c>
    </row>
    <row r="83" spans="1:3" x14ac:dyDescent="0.25">
      <c r="A83" s="67">
        <v>43708</v>
      </c>
      <c r="B83" s="3">
        <v>9401</v>
      </c>
      <c r="C83" s="3">
        <v>0</v>
      </c>
    </row>
    <row r="84" spans="1:3" x14ac:dyDescent="0.25">
      <c r="A84" s="67">
        <v>43709</v>
      </c>
      <c r="B84" s="3">
        <v>7122</v>
      </c>
      <c r="C84" s="3">
        <v>0</v>
      </c>
    </row>
    <row r="85" spans="1:3" x14ac:dyDescent="0.25">
      <c r="A85" s="67">
        <v>43710</v>
      </c>
      <c r="B85" s="3">
        <v>4245</v>
      </c>
      <c r="C85" s="3">
        <v>0</v>
      </c>
    </row>
    <row r="86" spans="1:3" x14ac:dyDescent="0.25">
      <c r="A86" s="67">
        <v>43711</v>
      </c>
      <c r="B86" s="3">
        <v>4356</v>
      </c>
      <c r="C86" s="3">
        <v>0</v>
      </c>
    </row>
    <row r="87" spans="1:3" x14ac:dyDescent="0.25">
      <c r="A87" s="67">
        <v>43712</v>
      </c>
      <c r="B87" s="3">
        <v>4652</v>
      </c>
      <c r="C87" s="3">
        <v>0</v>
      </c>
    </row>
    <row r="88" spans="1:3" x14ac:dyDescent="0.25">
      <c r="A88" s="67">
        <v>43713</v>
      </c>
      <c r="B88" s="3">
        <v>4902</v>
      </c>
      <c r="C88" s="3">
        <v>0</v>
      </c>
    </row>
    <row r="89" spans="1:3" x14ac:dyDescent="0.25">
      <c r="A89" s="67">
        <v>43714</v>
      </c>
      <c r="B89" s="3">
        <v>6580</v>
      </c>
      <c r="C89" s="3">
        <v>0</v>
      </c>
    </row>
    <row r="90" spans="1:3" x14ac:dyDescent="0.25">
      <c r="A90" s="67">
        <v>43715</v>
      </c>
      <c r="B90" s="3">
        <v>10013</v>
      </c>
      <c r="C90" s="3">
        <v>0</v>
      </c>
    </row>
    <row r="91" spans="1:3" x14ac:dyDescent="0.25">
      <c r="A91" s="67">
        <v>43716</v>
      </c>
      <c r="B91" s="3">
        <v>7258</v>
      </c>
      <c r="C91" s="3">
        <v>0</v>
      </c>
    </row>
    <row r="92" spans="1:3" x14ac:dyDescent="0.25">
      <c r="A92" s="67">
        <v>43717</v>
      </c>
      <c r="B92" s="3">
        <v>4085</v>
      </c>
      <c r="C92" s="3">
        <v>0</v>
      </c>
    </row>
    <row r="93" spans="1:3" x14ac:dyDescent="0.25">
      <c r="A93" s="67">
        <v>43718</v>
      </c>
      <c r="B93" s="3">
        <v>4078</v>
      </c>
      <c r="C93" s="3">
        <v>0</v>
      </c>
    </row>
    <row r="94" spans="1:3" x14ac:dyDescent="0.25">
      <c r="A94" s="67">
        <v>43719</v>
      </c>
      <c r="B94" s="3">
        <v>4505</v>
      </c>
      <c r="C94" s="3">
        <v>0</v>
      </c>
    </row>
    <row r="95" spans="1:3" x14ac:dyDescent="0.25">
      <c r="A95" s="67">
        <v>43720</v>
      </c>
      <c r="B95" s="3">
        <v>5258</v>
      </c>
      <c r="C95" s="3">
        <v>0</v>
      </c>
    </row>
    <row r="96" spans="1:3" x14ac:dyDescent="0.25">
      <c r="A96" s="67">
        <v>43721</v>
      </c>
      <c r="B96" s="3">
        <v>7673</v>
      </c>
      <c r="C96" s="3">
        <v>0</v>
      </c>
    </row>
    <row r="97" spans="1:3" x14ac:dyDescent="0.25">
      <c r="A97" s="67">
        <v>43722</v>
      </c>
      <c r="B97" s="3">
        <v>10875</v>
      </c>
      <c r="C97" s="3">
        <v>0</v>
      </c>
    </row>
    <row r="98" spans="1:3" x14ac:dyDescent="0.25">
      <c r="A98" s="67">
        <v>43723</v>
      </c>
      <c r="B98" s="3">
        <v>8192</v>
      </c>
      <c r="C98" s="3">
        <v>0</v>
      </c>
    </row>
    <row r="99" spans="1:3" x14ac:dyDescent="0.25">
      <c r="A99" s="67">
        <v>43724</v>
      </c>
      <c r="B99" s="3">
        <v>4354</v>
      </c>
      <c r="C99" s="3">
        <v>0</v>
      </c>
    </row>
    <row r="100" spans="1:3" x14ac:dyDescent="0.25">
      <c r="A100" s="67">
        <v>43725</v>
      </c>
      <c r="B100" s="3">
        <v>4435</v>
      </c>
      <c r="C100" s="3">
        <v>0</v>
      </c>
    </row>
    <row r="101" spans="1:3" x14ac:dyDescent="0.25">
      <c r="A101" s="67">
        <v>43726</v>
      </c>
      <c r="B101" s="3">
        <v>4569</v>
      </c>
      <c r="C101" s="3">
        <v>0</v>
      </c>
    </row>
    <row r="102" spans="1:3" x14ac:dyDescent="0.25">
      <c r="A102" s="67">
        <v>43727</v>
      </c>
      <c r="B102" s="3">
        <v>4997</v>
      </c>
      <c r="C102" s="3">
        <v>0</v>
      </c>
    </row>
    <row r="103" spans="1:3" x14ac:dyDescent="0.25">
      <c r="A103" s="67">
        <v>43728</v>
      </c>
      <c r="B103" s="3">
        <v>6960</v>
      </c>
      <c r="C103" s="3">
        <v>0</v>
      </c>
    </row>
    <row r="104" spans="1:3" x14ac:dyDescent="0.25">
      <c r="A104" s="67">
        <v>43729</v>
      </c>
      <c r="B104" s="3">
        <v>10251</v>
      </c>
      <c r="C104" s="3">
        <v>0</v>
      </c>
    </row>
    <row r="105" spans="1:3" x14ac:dyDescent="0.25">
      <c r="A105" s="67">
        <v>43730</v>
      </c>
      <c r="B105" s="3">
        <v>6984</v>
      </c>
      <c r="C105" s="3">
        <v>0</v>
      </c>
    </row>
    <row r="106" spans="1:3" x14ac:dyDescent="0.25">
      <c r="A106" s="67">
        <v>43731</v>
      </c>
      <c r="B106" s="3">
        <v>3983</v>
      </c>
      <c r="C106" s="3">
        <v>0</v>
      </c>
    </row>
    <row r="107" spans="1:3" x14ac:dyDescent="0.25">
      <c r="A107" s="67">
        <v>43732</v>
      </c>
      <c r="B107" s="3">
        <v>5222</v>
      </c>
      <c r="C107" s="3">
        <v>0</v>
      </c>
    </row>
    <row r="108" spans="1:3" x14ac:dyDescent="0.25">
      <c r="A108" s="67">
        <v>43733</v>
      </c>
      <c r="B108" s="3">
        <v>4816</v>
      </c>
      <c r="C108" s="3">
        <v>0</v>
      </c>
    </row>
    <row r="109" spans="1:3" x14ac:dyDescent="0.25">
      <c r="A109" s="67">
        <v>43734</v>
      </c>
      <c r="B109" s="3">
        <v>5311</v>
      </c>
      <c r="C109" s="3">
        <v>0</v>
      </c>
    </row>
    <row r="110" spans="1:3" x14ac:dyDescent="0.25">
      <c r="A110" s="67">
        <v>43735</v>
      </c>
      <c r="B110" s="3">
        <v>7066</v>
      </c>
      <c r="C110" s="3">
        <v>0</v>
      </c>
    </row>
    <row r="111" spans="1:3" x14ac:dyDescent="0.25">
      <c r="A111" s="67">
        <v>43736</v>
      </c>
      <c r="B111" s="3">
        <v>10406</v>
      </c>
      <c r="C111" s="3">
        <v>0</v>
      </c>
    </row>
    <row r="112" spans="1:3" x14ac:dyDescent="0.25">
      <c r="A112" s="67">
        <v>43737</v>
      </c>
      <c r="B112" s="3">
        <v>7399</v>
      </c>
      <c r="C112" s="3">
        <v>0</v>
      </c>
    </row>
    <row r="113" spans="1:3" x14ac:dyDescent="0.25">
      <c r="A113" s="67">
        <v>43738</v>
      </c>
      <c r="B113" s="3">
        <v>3987</v>
      </c>
      <c r="C113" s="3">
        <v>0</v>
      </c>
    </row>
    <row r="114" spans="1:3" x14ac:dyDescent="0.25">
      <c r="A114" s="67">
        <v>43739</v>
      </c>
      <c r="B114" s="3">
        <v>5029</v>
      </c>
      <c r="C114" s="3">
        <v>0</v>
      </c>
    </row>
    <row r="115" spans="1:3" x14ac:dyDescent="0.25">
      <c r="A115" s="67">
        <v>43740</v>
      </c>
      <c r="B115" s="3">
        <v>4642</v>
      </c>
      <c r="C115" s="3">
        <v>0</v>
      </c>
    </row>
    <row r="116" spans="1:3" x14ac:dyDescent="0.25">
      <c r="A116" s="67">
        <v>43741</v>
      </c>
      <c r="B116" s="3">
        <v>5152</v>
      </c>
      <c r="C116" s="3">
        <v>0</v>
      </c>
    </row>
    <row r="117" spans="1:3" x14ac:dyDescent="0.25">
      <c r="A117" s="67">
        <v>43742</v>
      </c>
      <c r="B117" s="3">
        <v>6786</v>
      </c>
      <c r="C117" s="3">
        <v>0</v>
      </c>
    </row>
    <row r="118" spans="1:3" x14ac:dyDescent="0.25">
      <c r="A118" s="67">
        <v>43743</v>
      </c>
      <c r="B118" s="3">
        <v>10203</v>
      </c>
      <c r="C118" s="3">
        <v>0</v>
      </c>
    </row>
    <row r="119" spans="1:3" x14ac:dyDescent="0.25">
      <c r="A119" s="67">
        <v>43744</v>
      </c>
      <c r="B119" s="3">
        <v>7245</v>
      </c>
      <c r="C119" s="3">
        <v>0</v>
      </c>
    </row>
    <row r="120" spans="1:3" x14ac:dyDescent="0.25">
      <c r="A120" s="67">
        <v>43745</v>
      </c>
      <c r="B120" s="3">
        <v>2820</v>
      </c>
      <c r="C120" s="3">
        <v>0</v>
      </c>
    </row>
    <row r="121" spans="1:3" x14ac:dyDescent="0.25">
      <c r="A121" s="67">
        <v>43746</v>
      </c>
      <c r="B121" s="3">
        <v>2611</v>
      </c>
      <c r="C121" s="3">
        <v>0</v>
      </c>
    </row>
    <row r="122" spans="1:3" x14ac:dyDescent="0.25">
      <c r="A122" s="67">
        <v>43747</v>
      </c>
      <c r="B122" s="3">
        <v>2584</v>
      </c>
      <c r="C122" s="3">
        <v>0</v>
      </c>
    </row>
    <row r="123" spans="1:3" x14ac:dyDescent="0.25">
      <c r="A123" s="67">
        <v>43748</v>
      </c>
      <c r="B123" s="3">
        <v>3113</v>
      </c>
      <c r="C123" s="3">
        <v>0</v>
      </c>
    </row>
    <row r="124" spans="1:3" x14ac:dyDescent="0.25">
      <c r="A124" s="67">
        <v>43749</v>
      </c>
      <c r="B124" s="3">
        <v>5547</v>
      </c>
      <c r="C124" s="3">
        <v>0</v>
      </c>
    </row>
    <row r="125" spans="1:3" x14ac:dyDescent="0.25">
      <c r="A125" s="67">
        <v>43750</v>
      </c>
      <c r="B125" s="3">
        <v>8475</v>
      </c>
      <c r="C125" s="3">
        <v>0</v>
      </c>
    </row>
    <row r="126" spans="1:3" x14ac:dyDescent="0.25">
      <c r="A126" s="67">
        <v>43751</v>
      </c>
      <c r="B126" s="3">
        <v>5503</v>
      </c>
      <c r="C126" s="3">
        <v>0</v>
      </c>
    </row>
    <row r="127" spans="1:3" x14ac:dyDescent="0.25">
      <c r="A127" s="67">
        <v>43752</v>
      </c>
      <c r="B127" s="3">
        <v>2815</v>
      </c>
      <c r="C127" s="3">
        <v>0</v>
      </c>
    </row>
    <row r="128" spans="1:3" x14ac:dyDescent="0.25">
      <c r="A128" s="67">
        <v>43753</v>
      </c>
      <c r="B128" s="3">
        <v>2950</v>
      </c>
      <c r="C128" s="3">
        <v>0</v>
      </c>
    </row>
    <row r="129" spans="1:3" x14ac:dyDescent="0.25">
      <c r="A129" s="67">
        <v>43754</v>
      </c>
      <c r="B129" s="3">
        <v>3043</v>
      </c>
      <c r="C129" s="3">
        <v>0</v>
      </c>
    </row>
    <row r="130" spans="1:3" x14ac:dyDescent="0.25">
      <c r="A130" s="67">
        <v>43755</v>
      </c>
      <c r="B130" s="3">
        <v>3217</v>
      </c>
      <c r="C130" s="3">
        <v>0</v>
      </c>
    </row>
    <row r="131" spans="1:3" x14ac:dyDescent="0.25">
      <c r="A131" s="67">
        <v>43756</v>
      </c>
      <c r="B131" s="3">
        <v>4816</v>
      </c>
      <c r="C131" s="3">
        <v>0</v>
      </c>
    </row>
    <row r="132" spans="1:3" x14ac:dyDescent="0.25">
      <c r="A132" s="67">
        <v>43757</v>
      </c>
      <c r="B132" s="3">
        <v>6962</v>
      </c>
      <c r="C132" s="3">
        <v>0</v>
      </c>
    </row>
    <row r="133" spans="1:3" x14ac:dyDescent="0.25">
      <c r="A133" s="67">
        <v>43758</v>
      </c>
      <c r="B133" s="3">
        <v>5174</v>
      </c>
      <c r="C133" s="3">
        <v>0</v>
      </c>
    </row>
    <row r="134" spans="1:3" x14ac:dyDescent="0.25">
      <c r="A134" s="67">
        <v>43759</v>
      </c>
      <c r="B134" s="3">
        <v>2865</v>
      </c>
      <c r="C134" s="3">
        <v>0</v>
      </c>
    </row>
    <row r="135" spans="1:3" x14ac:dyDescent="0.25">
      <c r="A135" s="67">
        <v>43760</v>
      </c>
      <c r="B135" s="3">
        <v>2776</v>
      </c>
      <c r="C135" s="3">
        <v>0</v>
      </c>
    </row>
    <row r="136" spans="1:3" x14ac:dyDescent="0.25">
      <c r="A136" s="67">
        <v>43761</v>
      </c>
      <c r="B136" s="3">
        <v>2956</v>
      </c>
      <c r="C136" s="3">
        <v>0</v>
      </c>
    </row>
    <row r="137" spans="1:3" x14ac:dyDescent="0.25">
      <c r="A137" s="67">
        <v>43762</v>
      </c>
      <c r="B137" s="3">
        <v>3470</v>
      </c>
      <c r="C137" s="3">
        <v>0</v>
      </c>
    </row>
    <row r="138" spans="1:3" x14ac:dyDescent="0.25">
      <c r="A138" s="67">
        <v>43763</v>
      </c>
      <c r="B138" s="3">
        <v>4842</v>
      </c>
      <c r="C138" s="3">
        <v>0</v>
      </c>
    </row>
    <row r="139" spans="1:3" x14ac:dyDescent="0.25">
      <c r="A139" s="67">
        <v>43764</v>
      </c>
      <c r="B139" s="3">
        <v>7545</v>
      </c>
      <c r="C139" s="3">
        <v>0</v>
      </c>
    </row>
    <row r="140" spans="1:3" x14ac:dyDescent="0.25">
      <c r="A140" s="67">
        <v>43765</v>
      </c>
      <c r="B140" s="3">
        <v>4984</v>
      </c>
      <c r="C140" s="3">
        <v>0</v>
      </c>
    </row>
    <row r="141" spans="1:3" x14ac:dyDescent="0.25">
      <c r="A141" s="67">
        <v>43766</v>
      </c>
      <c r="B141" s="3">
        <v>2673</v>
      </c>
      <c r="C141" s="3">
        <v>0</v>
      </c>
    </row>
    <row r="142" spans="1:3" x14ac:dyDescent="0.25">
      <c r="A142" s="67">
        <v>43767</v>
      </c>
      <c r="B142" s="3">
        <v>2996</v>
      </c>
      <c r="C142" s="3">
        <v>0</v>
      </c>
    </row>
    <row r="143" spans="1:3" x14ac:dyDescent="0.25">
      <c r="A143" s="67">
        <v>43768</v>
      </c>
      <c r="B143" s="3">
        <v>3445</v>
      </c>
      <c r="C143" s="3">
        <v>0</v>
      </c>
    </row>
    <row r="144" spans="1:3" x14ac:dyDescent="0.25">
      <c r="A144" s="67">
        <v>43769</v>
      </c>
      <c r="B144" s="3">
        <v>4179</v>
      </c>
      <c r="C144" s="3">
        <v>0</v>
      </c>
    </row>
    <row r="145" spans="1:3" x14ac:dyDescent="0.25">
      <c r="A145" s="67">
        <v>43770</v>
      </c>
      <c r="B145" s="3">
        <v>7117</v>
      </c>
      <c r="C145" s="3">
        <v>0</v>
      </c>
    </row>
    <row r="146" spans="1:3" x14ac:dyDescent="0.25">
      <c r="A146" s="67">
        <v>43771</v>
      </c>
      <c r="B146" s="3">
        <v>10241</v>
      </c>
      <c r="C146" s="3">
        <v>0</v>
      </c>
    </row>
    <row r="147" spans="1:3" x14ac:dyDescent="0.25">
      <c r="A147" s="67">
        <v>43772</v>
      </c>
      <c r="B147" s="3">
        <v>6811</v>
      </c>
      <c r="C147" s="3">
        <v>0</v>
      </c>
    </row>
    <row r="148" spans="1:3" x14ac:dyDescent="0.25">
      <c r="A148" s="67">
        <v>43773</v>
      </c>
      <c r="B148" s="3">
        <v>2897</v>
      </c>
      <c r="C148" s="3">
        <v>0</v>
      </c>
    </row>
    <row r="149" spans="1:3" x14ac:dyDescent="0.25">
      <c r="A149" s="67">
        <v>43774</v>
      </c>
      <c r="B149" s="3">
        <v>2874</v>
      </c>
      <c r="C149" s="3">
        <v>0</v>
      </c>
    </row>
    <row r="150" spans="1:3" x14ac:dyDescent="0.25">
      <c r="A150" s="67">
        <v>43775</v>
      </c>
      <c r="B150" s="3">
        <v>2868</v>
      </c>
      <c r="C150" s="3">
        <v>0</v>
      </c>
    </row>
    <row r="151" spans="1:3" x14ac:dyDescent="0.25">
      <c r="A151" s="67">
        <v>43776</v>
      </c>
      <c r="B151" s="3">
        <v>2967</v>
      </c>
      <c r="C151" s="3">
        <v>0</v>
      </c>
    </row>
    <row r="152" spans="1:3" x14ac:dyDescent="0.25">
      <c r="A152" s="67">
        <v>43777</v>
      </c>
      <c r="B152" s="3">
        <v>4305</v>
      </c>
      <c r="C152" s="3">
        <v>0</v>
      </c>
    </row>
    <row r="153" spans="1:3" x14ac:dyDescent="0.25">
      <c r="A153" s="67">
        <v>43778</v>
      </c>
      <c r="B153" s="3">
        <v>7157</v>
      </c>
      <c r="C153" s="3">
        <v>0</v>
      </c>
    </row>
    <row r="154" spans="1:3" x14ac:dyDescent="0.25">
      <c r="A154" s="67">
        <v>43779</v>
      </c>
      <c r="B154" s="3">
        <v>5007</v>
      </c>
      <c r="C154" s="3">
        <v>0</v>
      </c>
    </row>
    <row r="155" spans="1:3" x14ac:dyDescent="0.25">
      <c r="A155" s="67">
        <v>43780</v>
      </c>
      <c r="B155" s="3">
        <v>2345</v>
      </c>
      <c r="C155" s="3">
        <v>0</v>
      </c>
    </row>
    <row r="156" spans="1:3" x14ac:dyDescent="0.25">
      <c r="A156" s="67">
        <v>43781</v>
      </c>
      <c r="B156" s="3">
        <v>2189</v>
      </c>
      <c r="C156" s="3">
        <v>0</v>
      </c>
    </row>
    <row r="157" spans="1:3" x14ac:dyDescent="0.25">
      <c r="A157" s="67">
        <v>43782</v>
      </c>
      <c r="B157" s="3">
        <v>2588</v>
      </c>
      <c r="C157" s="3">
        <v>0</v>
      </c>
    </row>
    <row r="158" spans="1:3" x14ac:dyDescent="0.25">
      <c r="A158" s="67">
        <v>43783</v>
      </c>
      <c r="B158" s="3">
        <v>2660</v>
      </c>
      <c r="C158" s="3">
        <v>0</v>
      </c>
    </row>
    <row r="159" spans="1:3" x14ac:dyDescent="0.25">
      <c r="A159" s="67">
        <v>43784</v>
      </c>
      <c r="B159" s="3">
        <v>3895</v>
      </c>
      <c r="C159" s="3">
        <v>0</v>
      </c>
    </row>
    <row r="160" spans="1:3" x14ac:dyDescent="0.25">
      <c r="A160" s="67">
        <v>43785</v>
      </c>
      <c r="B160" s="3">
        <v>5789</v>
      </c>
      <c r="C160" s="3">
        <v>0</v>
      </c>
    </row>
    <row r="161" spans="1:3" x14ac:dyDescent="0.25">
      <c r="A161" s="67">
        <v>43786</v>
      </c>
      <c r="B161" s="3">
        <v>4619</v>
      </c>
      <c r="C161" s="3">
        <v>0</v>
      </c>
    </row>
    <row r="162" spans="1:3" x14ac:dyDescent="0.25">
      <c r="A162" s="67">
        <v>43787</v>
      </c>
      <c r="B162" s="3">
        <v>2112</v>
      </c>
      <c r="C162" s="3">
        <v>0</v>
      </c>
    </row>
    <row r="163" spans="1:3" x14ac:dyDescent="0.25">
      <c r="A163" s="67">
        <v>43788</v>
      </c>
      <c r="B163" s="3">
        <v>2056</v>
      </c>
      <c r="C163" s="3">
        <v>0</v>
      </c>
    </row>
    <row r="164" spans="1:3" x14ac:dyDescent="0.25">
      <c r="A164" s="67">
        <v>43789</v>
      </c>
      <c r="B164" s="3">
        <v>2225</v>
      </c>
      <c r="C164" s="3">
        <v>0</v>
      </c>
    </row>
    <row r="165" spans="1:3" x14ac:dyDescent="0.25">
      <c r="A165" s="67">
        <v>43790</v>
      </c>
      <c r="B165" s="3">
        <v>2426</v>
      </c>
      <c r="C165" s="3">
        <v>0</v>
      </c>
    </row>
    <row r="166" spans="1:3" x14ac:dyDescent="0.25">
      <c r="A166" s="67">
        <v>43791</v>
      </c>
      <c r="B166" s="3">
        <v>3888</v>
      </c>
      <c r="C166" s="3">
        <v>0</v>
      </c>
    </row>
    <row r="167" spans="1:3" x14ac:dyDescent="0.25">
      <c r="A167" s="67">
        <v>43792</v>
      </c>
      <c r="B167" s="3">
        <v>6084</v>
      </c>
      <c r="C167" s="3">
        <v>0</v>
      </c>
    </row>
    <row r="168" spans="1:3" x14ac:dyDescent="0.25">
      <c r="A168" s="67">
        <v>43793</v>
      </c>
      <c r="B168" s="3">
        <v>4701</v>
      </c>
      <c r="C168" s="3">
        <v>0</v>
      </c>
    </row>
    <row r="169" spans="1:3" x14ac:dyDescent="0.25">
      <c r="A169" s="67">
        <v>43794</v>
      </c>
      <c r="B169" s="3">
        <v>2684</v>
      </c>
      <c r="C169" s="3">
        <v>0</v>
      </c>
    </row>
    <row r="170" spans="1:3" x14ac:dyDescent="0.25">
      <c r="A170" s="67">
        <v>43795</v>
      </c>
      <c r="B170" s="3">
        <v>3348</v>
      </c>
      <c r="C170" s="3">
        <v>0</v>
      </c>
    </row>
    <row r="171" spans="1:3" x14ac:dyDescent="0.25">
      <c r="A171" s="67">
        <v>43796</v>
      </c>
      <c r="B171" s="3">
        <v>3274</v>
      </c>
      <c r="C171" s="3">
        <v>0</v>
      </c>
    </row>
    <row r="172" spans="1:3" x14ac:dyDescent="0.25">
      <c r="A172" s="67">
        <v>43797</v>
      </c>
      <c r="B172" s="3">
        <v>3678</v>
      </c>
      <c r="C172" s="3">
        <v>0</v>
      </c>
    </row>
    <row r="173" spans="1:3" x14ac:dyDescent="0.25">
      <c r="A173" s="67">
        <v>43798</v>
      </c>
      <c r="B173" s="3">
        <v>5613</v>
      </c>
      <c r="C173" s="3">
        <v>0</v>
      </c>
    </row>
    <row r="174" spans="1:3" x14ac:dyDescent="0.25">
      <c r="A174" s="67">
        <v>43799</v>
      </c>
      <c r="B174" s="3">
        <v>8313</v>
      </c>
      <c r="C174" s="3">
        <v>0</v>
      </c>
    </row>
    <row r="175" spans="1:3" x14ac:dyDescent="0.25">
      <c r="A175" s="67">
        <v>43800</v>
      </c>
      <c r="B175" s="3">
        <v>6437</v>
      </c>
      <c r="C175" s="3">
        <v>0</v>
      </c>
    </row>
    <row r="176" spans="1:3" x14ac:dyDescent="0.25">
      <c r="A176" s="67">
        <v>43801</v>
      </c>
      <c r="B176" s="3">
        <v>3138</v>
      </c>
      <c r="C176" s="3">
        <v>0</v>
      </c>
    </row>
    <row r="177" spans="1:3" x14ac:dyDescent="0.25">
      <c r="A177" s="67">
        <v>43802</v>
      </c>
      <c r="B177" s="3">
        <v>3400</v>
      </c>
      <c r="C177" s="3">
        <v>0</v>
      </c>
    </row>
    <row r="178" spans="1:3" x14ac:dyDescent="0.25">
      <c r="A178" s="67">
        <v>43803</v>
      </c>
      <c r="B178" s="3">
        <v>3731</v>
      </c>
      <c r="C178" s="3">
        <v>0</v>
      </c>
    </row>
    <row r="179" spans="1:3" x14ac:dyDescent="0.25">
      <c r="A179" s="67">
        <v>43804</v>
      </c>
      <c r="B179" s="3">
        <v>4162</v>
      </c>
      <c r="C179" s="3">
        <v>0</v>
      </c>
    </row>
    <row r="180" spans="1:3" x14ac:dyDescent="0.25">
      <c r="A180" s="67">
        <v>43805</v>
      </c>
      <c r="B180" s="3">
        <v>6716</v>
      </c>
      <c r="C180" s="3">
        <v>0</v>
      </c>
    </row>
    <row r="181" spans="1:3" x14ac:dyDescent="0.25">
      <c r="A181" s="67">
        <v>43806</v>
      </c>
      <c r="B181" s="3">
        <v>9029</v>
      </c>
      <c r="C181" s="3">
        <v>0</v>
      </c>
    </row>
    <row r="182" spans="1:3" x14ac:dyDescent="0.25">
      <c r="A182" s="67">
        <v>43807</v>
      </c>
      <c r="B182" s="3">
        <v>7180</v>
      </c>
      <c r="C182" s="3">
        <v>0</v>
      </c>
    </row>
    <row r="183" spans="1:3" x14ac:dyDescent="0.25">
      <c r="A183" s="67">
        <v>43808</v>
      </c>
      <c r="B183" s="3">
        <v>3362</v>
      </c>
      <c r="C183" s="3">
        <v>0</v>
      </c>
    </row>
    <row r="184" spans="1:3" x14ac:dyDescent="0.25">
      <c r="A184" s="67">
        <v>43809</v>
      </c>
      <c r="B184" s="3">
        <v>4285</v>
      </c>
      <c r="C184" s="3">
        <v>0</v>
      </c>
    </row>
    <row r="185" spans="1:3" x14ac:dyDescent="0.25">
      <c r="A185" s="67">
        <v>43810</v>
      </c>
      <c r="B185" s="3">
        <v>4664</v>
      </c>
      <c r="C185" s="3">
        <v>0</v>
      </c>
    </row>
    <row r="186" spans="1:3" x14ac:dyDescent="0.25">
      <c r="A186" s="67">
        <v>43811</v>
      </c>
      <c r="B186" s="3">
        <v>6462</v>
      </c>
      <c r="C186" s="3">
        <v>0</v>
      </c>
    </row>
    <row r="187" spans="1:3" x14ac:dyDescent="0.25">
      <c r="A187" s="67">
        <v>43812</v>
      </c>
      <c r="B187" s="3">
        <v>8742</v>
      </c>
      <c r="C187" s="3">
        <v>0</v>
      </c>
    </row>
    <row r="188" spans="1:3" x14ac:dyDescent="0.25">
      <c r="A188" s="67">
        <v>43813</v>
      </c>
      <c r="B188" s="3">
        <v>12395</v>
      </c>
      <c r="C188" s="3">
        <v>0</v>
      </c>
    </row>
    <row r="189" spans="1:3" x14ac:dyDescent="0.25">
      <c r="A189" s="67">
        <v>43814</v>
      </c>
      <c r="B189" s="3">
        <v>9451</v>
      </c>
      <c r="C189" s="3">
        <v>0</v>
      </c>
    </row>
    <row r="190" spans="1:3" x14ac:dyDescent="0.25">
      <c r="A190" s="67">
        <v>43815</v>
      </c>
      <c r="B190" s="3">
        <v>4399</v>
      </c>
      <c r="C190" s="3">
        <v>0</v>
      </c>
    </row>
    <row r="191" spans="1:3" x14ac:dyDescent="0.25">
      <c r="A191" s="67">
        <v>43816</v>
      </c>
      <c r="B191" s="3">
        <v>4708</v>
      </c>
      <c r="C191" s="3">
        <v>0</v>
      </c>
    </row>
    <row r="192" spans="1:3" x14ac:dyDescent="0.25">
      <c r="A192" s="67">
        <v>43817</v>
      </c>
      <c r="B192" s="3">
        <v>5628</v>
      </c>
      <c r="C192" s="3">
        <v>0</v>
      </c>
    </row>
    <row r="193" spans="1:3" x14ac:dyDescent="0.25">
      <c r="A193" s="67">
        <v>43818</v>
      </c>
      <c r="B193" s="3">
        <v>6664</v>
      </c>
      <c r="C193" s="3">
        <v>0</v>
      </c>
    </row>
    <row r="194" spans="1:3" x14ac:dyDescent="0.25">
      <c r="A194" s="67">
        <v>43819</v>
      </c>
      <c r="B194" s="3">
        <v>9683</v>
      </c>
      <c r="C194" s="3">
        <v>0</v>
      </c>
    </row>
    <row r="195" spans="1:3" x14ac:dyDescent="0.25">
      <c r="A195" s="67">
        <v>43820</v>
      </c>
      <c r="B195" s="3">
        <v>11505</v>
      </c>
      <c r="C195" s="3">
        <v>0</v>
      </c>
    </row>
    <row r="196" spans="1:3" x14ac:dyDescent="0.25">
      <c r="A196" s="67">
        <v>43821</v>
      </c>
      <c r="B196" s="3">
        <v>8054</v>
      </c>
      <c r="C196" s="3">
        <v>0</v>
      </c>
    </row>
    <row r="197" spans="1:3" x14ac:dyDescent="0.25">
      <c r="A197" s="67">
        <v>43822</v>
      </c>
      <c r="B197" s="3">
        <v>5415</v>
      </c>
      <c r="C197" s="3">
        <v>0</v>
      </c>
    </row>
    <row r="198" spans="1:3" x14ac:dyDescent="0.25">
      <c r="A198" s="67">
        <v>43823</v>
      </c>
      <c r="B198" s="3">
        <v>6621</v>
      </c>
      <c r="C198" s="3">
        <v>0</v>
      </c>
    </row>
    <row r="199" spans="1:3" x14ac:dyDescent="0.25">
      <c r="A199" s="67">
        <v>43824</v>
      </c>
      <c r="B199" s="3">
        <v>9784</v>
      </c>
      <c r="C199" s="3">
        <v>0</v>
      </c>
    </row>
    <row r="200" spans="1:3" x14ac:dyDescent="0.25">
      <c r="A200" s="67">
        <v>43825</v>
      </c>
      <c r="B200" s="3">
        <v>6444</v>
      </c>
      <c r="C200" s="3">
        <v>0</v>
      </c>
    </row>
    <row r="201" spans="1:3" x14ac:dyDescent="0.25">
      <c r="A201" s="67">
        <v>43826</v>
      </c>
      <c r="B201" s="3">
        <v>5502</v>
      </c>
      <c r="C201" s="3">
        <v>0</v>
      </c>
    </row>
    <row r="202" spans="1:3" x14ac:dyDescent="0.25">
      <c r="A202" s="67">
        <v>43827</v>
      </c>
      <c r="B202" s="3">
        <v>6378</v>
      </c>
      <c r="C202" s="3">
        <v>0</v>
      </c>
    </row>
    <row r="203" spans="1:3" x14ac:dyDescent="0.25">
      <c r="A203" s="67">
        <v>43828</v>
      </c>
      <c r="B203" s="3">
        <v>6172</v>
      </c>
      <c r="C203" s="3">
        <v>0</v>
      </c>
    </row>
    <row r="204" spans="1:3" x14ac:dyDescent="0.25">
      <c r="A204" s="67">
        <v>43829</v>
      </c>
      <c r="B204" s="3">
        <v>4475</v>
      </c>
      <c r="C204" s="3">
        <v>0</v>
      </c>
    </row>
    <row r="205" spans="1:3" x14ac:dyDescent="0.25">
      <c r="A205" s="67">
        <v>43830</v>
      </c>
      <c r="B205" s="3">
        <v>10577</v>
      </c>
      <c r="C205" s="3">
        <v>0</v>
      </c>
    </row>
    <row r="206" spans="1:3" x14ac:dyDescent="0.25">
      <c r="A206" s="67">
        <v>43831</v>
      </c>
      <c r="B206" s="3">
        <v>8891</v>
      </c>
      <c r="C206" s="3">
        <v>0</v>
      </c>
    </row>
    <row r="207" spans="1:3" x14ac:dyDescent="0.25">
      <c r="A207" s="67">
        <v>43832</v>
      </c>
      <c r="B207" s="3">
        <v>4363</v>
      </c>
      <c r="C207" s="3">
        <v>0</v>
      </c>
    </row>
    <row r="208" spans="1:3" x14ac:dyDescent="0.25">
      <c r="A208" s="67">
        <v>43833</v>
      </c>
      <c r="B208" s="3">
        <v>5318</v>
      </c>
      <c r="C208" s="3">
        <v>0</v>
      </c>
    </row>
    <row r="209" spans="1:3" x14ac:dyDescent="0.25">
      <c r="A209" s="67">
        <v>43834</v>
      </c>
      <c r="B209" s="3">
        <v>7013</v>
      </c>
      <c r="C209" s="3">
        <v>0</v>
      </c>
    </row>
    <row r="210" spans="1:3" x14ac:dyDescent="0.25">
      <c r="A210" s="67">
        <v>43835</v>
      </c>
      <c r="B210" s="3">
        <v>5819</v>
      </c>
      <c r="C210" s="3">
        <v>0</v>
      </c>
    </row>
    <row r="211" spans="1:3" x14ac:dyDescent="0.25">
      <c r="A211" s="67">
        <v>43836</v>
      </c>
      <c r="B211" s="3">
        <v>3557</v>
      </c>
      <c r="C211" s="3">
        <v>0</v>
      </c>
    </row>
    <row r="212" spans="1:3" x14ac:dyDescent="0.25">
      <c r="A212" s="67">
        <v>43837</v>
      </c>
      <c r="B212" s="3">
        <v>3049</v>
      </c>
      <c r="C212" s="3">
        <v>0</v>
      </c>
    </row>
    <row r="213" spans="1:3" x14ac:dyDescent="0.25">
      <c r="A213" s="67">
        <v>43838</v>
      </c>
      <c r="B213" s="3">
        <v>3084</v>
      </c>
      <c r="C213" s="3">
        <v>0</v>
      </c>
    </row>
    <row r="214" spans="1:3" x14ac:dyDescent="0.25">
      <c r="A214" s="67">
        <v>43839</v>
      </c>
      <c r="B214" s="3">
        <v>3148</v>
      </c>
      <c r="C214" s="3">
        <v>0</v>
      </c>
    </row>
    <row r="215" spans="1:3" x14ac:dyDescent="0.25">
      <c r="A215" s="67">
        <v>43840</v>
      </c>
      <c r="B215" s="3">
        <v>4198</v>
      </c>
      <c r="C215" s="3">
        <v>0</v>
      </c>
    </row>
    <row r="216" spans="1:3" x14ac:dyDescent="0.25">
      <c r="A216" s="67">
        <v>43841</v>
      </c>
      <c r="B216" s="3">
        <v>6769</v>
      </c>
      <c r="C216" s="3">
        <v>0</v>
      </c>
    </row>
    <row r="217" spans="1:3" x14ac:dyDescent="0.25">
      <c r="A217" s="67">
        <v>43842</v>
      </c>
      <c r="B217" s="3">
        <v>4991</v>
      </c>
      <c r="C217" s="3">
        <v>0</v>
      </c>
    </row>
    <row r="218" spans="1:3" x14ac:dyDescent="0.25">
      <c r="A218" s="67">
        <v>43843</v>
      </c>
      <c r="B218" s="3">
        <v>2875</v>
      </c>
      <c r="C218" s="3">
        <v>0</v>
      </c>
    </row>
    <row r="219" spans="1:3" x14ac:dyDescent="0.25">
      <c r="A219" s="67">
        <v>43844</v>
      </c>
      <c r="B219" s="3">
        <v>3017</v>
      </c>
      <c r="C219" s="3">
        <v>0</v>
      </c>
    </row>
    <row r="220" spans="1:3" x14ac:dyDescent="0.25">
      <c r="A220" s="67">
        <v>43845</v>
      </c>
      <c r="B220" s="3">
        <v>2942</v>
      </c>
      <c r="C220" s="3">
        <v>0</v>
      </c>
    </row>
    <row r="221" spans="1:3" x14ac:dyDescent="0.25">
      <c r="A221" s="67">
        <v>43846</v>
      </c>
      <c r="B221" s="3">
        <v>3192</v>
      </c>
      <c r="C221" s="3">
        <v>0</v>
      </c>
    </row>
    <row r="222" spans="1:3" x14ac:dyDescent="0.25">
      <c r="A222" s="67">
        <v>43847</v>
      </c>
      <c r="B222" s="3">
        <v>4551</v>
      </c>
      <c r="C222" s="3">
        <v>0</v>
      </c>
    </row>
    <row r="223" spans="1:3" x14ac:dyDescent="0.25">
      <c r="A223" s="67">
        <v>43848</v>
      </c>
      <c r="B223" s="3">
        <v>7193</v>
      </c>
      <c r="C223" s="3">
        <v>0</v>
      </c>
    </row>
    <row r="224" spans="1:3" x14ac:dyDescent="0.25">
      <c r="A224" s="67">
        <v>43849</v>
      </c>
      <c r="B224" s="3">
        <v>5401</v>
      </c>
      <c r="C224" s="3">
        <v>0</v>
      </c>
    </row>
    <row r="225" spans="1:3" x14ac:dyDescent="0.25">
      <c r="A225" s="67">
        <v>43850</v>
      </c>
      <c r="B225" s="3">
        <v>2598</v>
      </c>
      <c r="C225" s="3">
        <v>0</v>
      </c>
    </row>
    <row r="226" spans="1:3" x14ac:dyDescent="0.25">
      <c r="A226" s="67">
        <v>43851</v>
      </c>
      <c r="B226" s="3">
        <v>2695</v>
      </c>
      <c r="C226" s="3">
        <v>0</v>
      </c>
    </row>
    <row r="227" spans="1:3" x14ac:dyDescent="0.25">
      <c r="A227" s="67">
        <v>43852</v>
      </c>
      <c r="B227" s="3">
        <v>2852</v>
      </c>
      <c r="C227" s="3">
        <v>0</v>
      </c>
    </row>
    <row r="228" spans="1:3" x14ac:dyDescent="0.25">
      <c r="A228" s="67">
        <v>43853</v>
      </c>
      <c r="B228" s="3">
        <v>3142</v>
      </c>
      <c r="C228" s="3">
        <v>0</v>
      </c>
    </row>
    <row r="229" spans="1:3" x14ac:dyDescent="0.25">
      <c r="A229" s="67">
        <v>43854</v>
      </c>
      <c r="B229" s="3">
        <v>4603</v>
      </c>
      <c r="C229" s="3">
        <v>0</v>
      </c>
    </row>
    <row r="230" spans="1:3" x14ac:dyDescent="0.25">
      <c r="A230" s="67">
        <v>43855</v>
      </c>
      <c r="B230" s="3">
        <v>7561</v>
      </c>
      <c r="C230" s="3">
        <v>0</v>
      </c>
    </row>
    <row r="231" spans="1:3" x14ac:dyDescent="0.25">
      <c r="A231" s="67">
        <v>43856</v>
      </c>
      <c r="B231" s="3">
        <v>6027</v>
      </c>
      <c r="C231" s="3">
        <v>0</v>
      </c>
    </row>
    <row r="232" spans="1:3" x14ac:dyDescent="0.25">
      <c r="A232" s="67">
        <v>43857</v>
      </c>
      <c r="B232" s="3">
        <v>2751</v>
      </c>
      <c r="C232" s="3">
        <v>0</v>
      </c>
    </row>
    <row r="233" spans="1:3" x14ac:dyDescent="0.25">
      <c r="A233" s="67">
        <v>43858</v>
      </c>
      <c r="B233" s="3">
        <v>2556</v>
      </c>
      <c r="C233" s="3">
        <v>0</v>
      </c>
    </row>
    <row r="234" spans="1:3" x14ac:dyDescent="0.25">
      <c r="A234" s="67">
        <v>43859</v>
      </c>
      <c r="B234" s="3">
        <v>2720</v>
      </c>
      <c r="C234" s="3">
        <v>0</v>
      </c>
    </row>
    <row r="235" spans="1:3" x14ac:dyDescent="0.25">
      <c r="A235" s="67">
        <v>43860</v>
      </c>
      <c r="B235" s="3">
        <v>2839</v>
      </c>
      <c r="C235" s="3">
        <v>0</v>
      </c>
    </row>
    <row r="236" spans="1:3" x14ac:dyDescent="0.25">
      <c r="A236" s="67">
        <v>43861</v>
      </c>
      <c r="B236" s="3">
        <v>4649</v>
      </c>
      <c r="C236" s="3">
        <v>0</v>
      </c>
    </row>
    <row r="237" spans="1:3" x14ac:dyDescent="0.25">
      <c r="A237" s="67">
        <v>43862</v>
      </c>
      <c r="B237" s="3">
        <v>7318</v>
      </c>
      <c r="C237" s="3">
        <v>0</v>
      </c>
    </row>
    <row r="238" spans="1:3" x14ac:dyDescent="0.25">
      <c r="A238" s="67">
        <v>43863</v>
      </c>
      <c r="B238" s="3">
        <v>5580</v>
      </c>
      <c r="C238" s="3">
        <v>0</v>
      </c>
    </row>
    <row r="239" spans="1:3" x14ac:dyDescent="0.25">
      <c r="A239" s="67">
        <v>43864</v>
      </c>
      <c r="B239" s="3">
        <v>2560</v>
      </c>
      <c r="C239" s="3">
        <v>0</v>
      </c>
    </row>
    <row r="240" spans="1:3" x14ac:dyDescent="0.25">
      <c r="A240" s="67">
        <v>43865</v>
      </c>
      <c r="B240" s="3">
        <v>2362</v>
      </c>
      <c r="C240" s="3">
        <v>0</v>
      </c>
    </row>
    <row r="241" spans="1:3" x14ac:dyDescent="0.25">
      <c r="A241" s="67">
        <v>43866</v>
      </c>
      <c r="B241" s="3">
        <v>2528</v>
      </c>
      <c r="C241" s="3">
        <v>0</v>
      </c>
    </row>
    <row r="242" spans="1:3" x14ac:dyDescent="0.25">
      <c r="A242" s="67">
        <v>43867</v>
      </c>
      <c r="B242" s="3">
        <v>2854</v>
      </c>
      <c r="C242" s="3">
        <v>0</v>
      </c>
    </row>
    <row r="243" spans="1:3" x14ac:dyDescent="0.25">
      <c r="A243" s="67">
        <v>43868</v>
      </c>
      <c r="B243" s="3">
        <v>4118</v>
      </c>
      <c r="C243" s="3">
        <v>0</v>
      </c>
    </row>
    <row r="244" spans="1:3" x14ac:dyDescent="0.25">
      <c r="A244" s="67">
        <v>43869</v>
      </c>
      <c r="B244" s="3">
        <v>7090</v>
      </c>
      <c r="C244" s="3">
        <v>0</v>
      </c>
    </row>
    <row r="245" spans="1:3" x14ac:dyDescent="0.25">
      <c r="A245" s="67">
        <v>43870</v>
      </c>
      <c r="B245" s="3">
        <v>6194</v>
      </c>
      <c r="C245" s="3">
        <v>0</v>
      </c>
    </row>
    <row r="246" spans="1:3" x14ac:dyDescent="0.25">
      <c r="A246" s="67">
        <v>43871</v>
      </c>
      <c r="B246" s="3">
        <v>2651</v>
      </c>
      <c r="C246" s="3">
        <v>0</v>
      </c>
    </row>
    <row r="247" spans="1:3" x14ac:dyDescent="0.25">
      <c r="A247" s="67">
        <v>43872</v>
      </c>
      <c r="B247" s="3">
        <v>2472</v>
      </c>
      <c r="C247" s="3">
        <v>0</v>
      </c>
    </row>
    <row r="248" spans="1:3" x14ac:dyDescent="0.25">
      <c r="A248" s="67">
        <v>43873</v>
      </c>
      <c r="B248" s="3">
        <v>2772</v>
      </c>
      <c r="C248" s="3">
        <v>0</v>
      </c>
    </row>
    <row r="249" spans="1:3" x14ac:dyDescent="0.25">
      <c r="A249" s="67">
        <v>43874</v>
      </c>
      <c r="B249" s="3">
        <v>3103</v>
      </c>
      <c r="C249" s="3">
        <v>0</v>
      </c>
    </row>
    <row r="250" spans="1:3" x14ac:dyDescent="0.25">
      <c r="A250" s="67">
        <v>43875</v>
      </c>
      <c r="B250" s="3">
        <v>5029</v>
      </c>
      <c r="C250" s="3">
        <v>0</v>
      </c>
    </row>
    <row r="251" spans="1:3" x14ac:dyDescent="0.25">
      <c r="A251" s="67">
        <v>43876</v>
      </c>
      <c r="B251" s="3">
        <v>8469</v>
      </c>
      <c r="C251" s="3">
        <v>0</v>
      </c>
    </row>
    <row r="252" spans="1:3" x14ac:dyDescent="0.25">
      <c r="A252" s="67">
        <v>43877</v>
      </c>
      <c r="B252" s="3">
        <v>6665</v>
      </c>
      <c r="C252" s="3">
        <v>0</v>
      </c>
    </row>
    <row r="253" spans="1:3" x14ac:dyDescent="0.25">
      <c r="A253" s="67">
        <v>43878</v>
      </c>
      <c r="B253" s="3">
        <v>3122</v>
      </c>
      <c r="C253" s="3">
        <v>0</v>
      </c>
    </row>
    <row r="254" spans="1:3" x14ac:dyDescent="0.25">
      <c r="A254" s="67">
        <v>43879</v>
      </c>
      <c r="B254" s="3">
        <v>3147</v>
      </c>
      <c r="C254" s="3">
        <v>0</v>
      </c>
    </row>
    <row r="255" spans="1:3" x14ac:dyDescent="0.25">
      <c r="A255" s="67">
        <v>43880</v>
      </c>
      <c r="B255" s="3">
        <v>3116</v>
      </c>
      <c r="C255" s="3">
        <v>0</v>
      </c>
    </row>
    <row r="256" spans="1:3" x14ac:dyDescent="0.25">
      <c r="A256" s="67">
        <v>43881</v>
      </c>
      <c r="B256" s="3">
        <v>3621</v>
      </c>
      <c r="C256" s="3">
        <v>0</v>
      </c>
    </row>
    <row r="257" spans="1:3" x14ac:dyDescent="0.25">
      <c r="A257" s="67">
        <v>43882</v>
      </c>
      <c r="B257" s="3">
        <v>4864</v>
      </c>
      <c r="C257" s="3">
        <v>0</v>
      </c>
    </row>
    <row r="258" spans="1:3" x14ac:dyDescent="0.25">
      <c r="A258" s="67">
        <v>43883</v>
      </c>
      <c r="B258" s="3">
        <v>8117</v>
      </c>
      <c r="C258" s="3">
        <v>0</v>
      </c>
    </row>
    <row r="259" spans="1:3" x14ac:dyDescent="0.25">
      <c r="A259" s="67">
        <v>43884</v>
      </c>
      <c r="B259" s="3">
        <v>6108</v>
      </c>
      <c r="C259" s="3">
        <v>0</v>
      </c>
    </row>
    <row r="260" spans="1:3" x14ac:dyDescent="0.25">
      <c r="A260" s="67">
        <v>43885</v>
      </c>
      <c r="B260" s="3">
        <v>2840</v>
      </c>
      <c r="C260" s="3">
        <v>0</v>
      </c>
    </row>
    <row r="261" spans="1:3" x14ac:dyDescent="0.25">
      <c r="A261" s="67">
        <v>43886</v>
      </c>
      <c r="B261" s="3">
        <v>2816</v>
      </c>
      <c r="C261" s="3">
        <v>0</v>
      </c>
    </row>
    <row r="262" spans="1:3" x14ac:dyDescent="0.25">
      <c r="A262" s="67">
        <v>43887</v>
      </c>
      <c r="B262" s="3">
        <v>3046</v>
      </c>
      <c r="C262" s="3">
        <v>0</v>
      </c>
    </row>
    <row r="263" spans="1:3" x14ac:dyDescent="0.25">
      <c r="A263" s="67">
        <v>43888</v>
      </c>
      <c r="B263" s="3">
        <v>3493</v>
      </c>
      <c r="C263" s="3">
        <v>0</v>
      </c>
    </row>
    <row r="264" spans="1:3" x14ac:dyDescent="0.25">
      <c r="A264" s="67">
        <v>43889</v>
      </c>
      <c r="B264" s="3">
        <v>5289</v>
      </c>
      <c r="C264" s="3">
        <v>0</v>
      </c>
    </row>
    <row r="265" spans="1:3" x14ac:dyDescent="0.25">
      <c r="A265" s="67">
        <v>43890</v>
      </c>
      <c r="B265" s="3">
        <v>8745</v>
      </c>
      <c r="C265" s="3">
        <v>0</v>
      </c>
    </row>
    <row r="266" spans="1:3" x14ac:dyDescent="0.25">
      <c r="A266" s="67">
        <v>43891</v>
      </c>
      <c r="B266" s="3">
        <v>6277</v>
      </c>
      <c r="C266" s="3">
        <v>0</v>
      </c>
    </row>
    <row r="267" spans="1:3" x14ac:dyDescent="0.25">
      <c r="A267" s="67">
        <v>43892</v>
      </c>
      <c r="B267" s="3">
        <v>2862</v>
      </c>
      <c r="C267" s="3">
        <v>0</v>
      </c>
    </row>
    <row r="268" spans="1:3" x14ac:dyDescent="0.25">
      <c r="A268" s="67">
        <v>43893</v>
      </c>
      <c r="B268" s="3">
        <v>2761</v>
      </c>
      <c r="C268" s="3">
        <v>0</v>
      </c>
    </row>
    <row r="269" spans="1:3" x14ac:dyDescent="0.25">
      <c r="A269" s="67">
        <v>43894</v>
      </c>
      <c r="B269" s="3">
        <v>3310</v>
      </c>
      <c r="C269" s="3">
        <v>0</v>
      </c>
    </row>
    <row r="270" spans="1:3" x14ac:dyDescent="0.25">
      <c r="A270" s="67">
        <v>43895</v>
      </c>
      <c r="B270" s="3">
        <v>3927</v>
      </c>
      <c r="C270" s="3">
        <v>0</v>
      </c>
    </row>
    <row r="271" spans="1:3" x14ac:dyDescent="0.25">
      <c r="A271" s="67">
        <v>43896</v>
      </c>
      <c r="B271" s="3">
        <v>5154</v>
      </c>
      <c r="C271" s="3">
        <v>0</v>
      </c>
    </row>
    <row r="272" spans="1:3" x14ac:dyDescent="0.25">
      <c r="A272" s="67">
        <v>43897</v>
      </c>
      <c r="B272" s="3">
        <v>8159</v>
      </c>
      <c r="C272" s="3">
        <v>0</v>
      </c>
    </row>
    <row r="273" spans="1:3" x14ac:dyDescent="0.25">
      <c r="A273" s="67">
        <v>43898</v>
      </c>
      <c r="B273" s="3">
        <v>6108</v>
      </c>
      <c r="C273" s="3">
        <v>0</v>
      </c>
    </row>
    <row r="274" spans="1:3" x14ac:dyDescent="0.25">
      <c r="A274" s="67">
        <v>43899</v>
      </c>
      <c r="B274" s="3">
        <v>3176</v>
      </c>
      <c r="C274" s="3">
        <v>0</v>
      </c>
    </row>
    <row r="275" spans="1:3" x14ac:dyDescent="0.25">
      <c r="A275" s="67">
        <v>43900</v>
      </c>
      <c r="B275" s="3">
        <v>2793</v>
      </c>
      <c r="C275" s="3">
        <v>0</v>
      </c>
    </row>
    <row r="276" spans="1:3" x14ac:dyDescent="0.25">
      <c r="A276" s="67">
        <v>43901</v>
      </c>
      <c r="B276" s="3">
        <v>2851</v>
      </c>
      <c r="C276" s="3">
        <v>0</v>
      </c>
    </row>
    <row r="277" spans="1:3" x14ac:dyDescent="0.25">
      <c r="A277" s="67">
        <v>43902</v>
      </c>
      <c r="B277" s="3">
        <v>2944</v>
      </c>
      <c r="C277" s="3">
        <v>0</v>
      </c>
    </row>
    <row r="278" spans="1:3" x14ac:dyDescent="0.25">
      <c r="A278" s="67">
        <v>43903</v>
      </c>
      <c r="B278" s="3">
        <v>4201</v>
      </c>
      <c r="C278" s="3">
        <v>0</v>
      </c>
    </row>
    <row r="279" spans="1:3" x14ac:dyDescent="0.25">
      <c r="A279" s="67">
        <v>43904</v>
      </c>
      <c r="B279" s="3">
        <v>6382</v>
      </c>
      <c r="C279" s="3">
        <v>0</v>
      </c>
    </row>
    <row r="280" spans="1:3" x14ac:dyDescent="0.25">
      <c r="A280" s="67">
        <v>43905</v>
      </c>
      <c r="B280" s="3">
        <v>4581</v>
      </c>
      <c r="C280" s="3">
        <v>0</v>
      </c>
    </row>
    <row r="281" spans="1:3" x14ac:dyDescent="0.25">
      <c r="A281" s="67">
        <v>43906</v>
      </c>
      <c r="B281" s="3">
        <v>2770</v>
      </c>
      <c r="C281" s="3">
        <v>0</v>
      </c>
    </row>
    <row r="282" spans="1:3" x14ac:dyDescent="0.25">
      <c r="A282" s="67">
        <v>43907</v>
      </c>
      <c r="B282" s="3">
        <v>2261</v>
      </c>
      <c r="C282" s="3">
        <v>0</v>
      </c>
    </row>
    <row r="283" spans="1:3" x14ac:dyDescent="0.25">
      <c r="A283" s="67">
        <v>43908</v>
      </c>
      <c r="B283" s="3">
        <v>2164</v>
      </c>
      <c r="C283" s="3">
        <v>0</v>
      </c>
    </row>
    <row r="284" spans="1:3" x14ac:dyDescent="0.25">
      <c r="A284" s="67">
        <v>43909</v>
      </c>
      <c r="B284" s="3">
        <v>2330</v>
      </c>
      <c r="C284" s="3">
        <v>0</v>
      </c>
    </row>
    <row r="285" spans="1:3" x14ac:dyDescent="0.25">
      <c r="A285" s="67">
        <v>43910</v>
      </c>
      <c r="B285" s="3">
        <v>2368</v>
      </c>
      <c r="C285" s="3">
        <v>0</v>
      </c>
    </row>
    <row r="286" spans="1:3" x14ac:dyDescent="0.25">
      <c r="A286" s="67">
        <v>43911</v>
      </c>
      <c r="B286" s="3">
        <v>1931</v>
      </c>
      <c r="C286" s="3">
        <v>0</v>
      </c>
    </row>
    <row r="287" spans="1:3" x14ac:dyDescent="0.25">
      <c r="A287" s="67">
        <v>43912</v>
      </c>
      <c r="B287" s="3">
        <v>1395</v>
      </c>
      <c r="C287" s="3">
        <v>0</v>
      </c>
    </row>
    <row r="288" spans="1:3" x14ac:dyDescent="0.25">
      <c r="A288" s="67">
        <v>43913</v>
      </c>
      <c r="B288" s="3">
        <v>1223</v>
      </c>
      <c r="C288" s="3">
        <v>0</v>
      </c>
    </row>
    <row r="289" spans="1:3" x14ac:dyDescent="0.25">
      <c r="A289" s="67">
        <v>43914</v>
      </c>
      <c r="B289" s="3">
        <v>908</v>
      </c>
      <c r="C289" s="3">
        <v>0</v>
      </c>
    </row>
    <row r="290" spans="1:3" x14ac:dyDescent="0.25">
      <c r="A290" s="67">
        <v>43915</v>
      </c>
      <c r="B290" s="3">
        <v>718</v>
      </c>
      <c r="C290" s="3">
        <v>0</v>
      </c>
    </row>
    <row r="291" spans="1:3" x14ac:dyDescent="0.25">
      <c r="A291" s="67">
        <v>43916</v>
      </c>
      <c r="B291" s="3">
        <v>630</v>
      </c>
      <c r="C291" s="3">
        <v>0</v>
      </c>
    </row>
    <row r="292" spans="1:3" x14ac:dyDescent="0.25">
      <c r="A292" s="67">
        <v>43917</v>
      </c>
      <c r="B292" s="3">
        <v>780</v>
      </c>
      <c r="C292" s="3">
        <v>0</v>
      </c>
    </row>
    <row r="293" spans="1:3" x14ac:dyDescent="0.25">
      <c r="A293" s="67">
        <v>43918</v>
      </c>
      <c r="B293" s="3">
        <v>712</v>
      </c>
      <c r="C293" s="3">
        <v>0</v>
      </c>
    </row>
    <row r="294" spans="1:3" x14ac:dyDescent="0.25">
      <c r="A294" s="67">
        <v>43919</v>
      </c>
      <c r="B294" s="3">
        <v>574</v>
      </c>
      <c r="C294" s="3">
        <v>0</v>
      </c>
    </row>
    <row r="295" spans="1:3" x14ac:dyDescent="0.25">
      <c r="A295" s="67">
        <v>43920</v>
      </c>
      <c r="B295" s="3">
        <v>555</v>
      </c>
      <c r="C295" s="3">
        <v>0</v>
      </c>
    </row>
    <row r="296" spans="1:3" x14ac:dyDescent="0.25">
      <c r="A296" s="67">
        <v>43921</v>
      </c>
      <c r="B296" s="3">
        <v>469</v>
      </c>
      <c r="C296" s="3">
        <v>0</v>
      </c>
    </row>
    <row r="297" spans="1:3" x14ac:dyDescent="0.25">
      <c r="A297" s="67">
        <v>43922</v>
      </c>
      <c r="B297" s="3">
        <v>424</v>
      </c>
      <c r="C297" s="3">
        <v>0</v>
      </c>
    </row>
    <row r="298" spans="1:3" x14ac:dyDescent="0.25">
      <c r="A298" s="67">
        <v>43923</v>
      </c>
      <c r="B298" s="3">
        <v>408</v>
      </c>
      <c r="C298" s="3">
        <v>0</v>
      </c>
    </row>
    <row r="299" spans="1:3" x14ac:dyDescent="0.25">
      <c r="A299" s="67">
        <v>43924</v>
      </c>
      <c r="B299" s="3">
        <v>469</v>
      </c>
      <c r="C299" s="3">
        <v>0</v>
      </c>
    </row>
    <row r="300" spans="1:3" x14ac:dyDescent="0.25">
      <c r="A300" s="67">
        <v>43925</v>
      </c>
      <c r="B300" s="3">
        <v>467</v>
      </c>
      <c r="C300" s="3">
        <v>0</v>
      </c>
    </row>
    <row r="301" spans="1:3" x14ac:dyDescent="0.25">
      <c r="A301" s="67">
        <v>43926</v>
      </c>
      <c r="B301" s="3">
        <v>418</v>
      </c>
      <c r="C301" s="3">
        <v>0</v>
      </c>
    </row>
    <row r="302" spans="1:3" x14ac:dyDescent="0.25">
      <c r="A302" s="67">
        <v>43927</v>
      </c>
      <c r="B302" s="3">
        <v>389</v>
      </c>
      <c r="C302" s="3">
        <v>0</v>
      </c>
    </row>
    <row r="303" spans="1:3" x14ac:dyDescent="0.25">
      <c r="A303" s="67">
        <v>43928</v>
      </c>
      <c r="B303" s="3">
        <v>350</v>
      </c>
      <c r="C303" s="3">
        <v>0</v>
      </c>
    </row>
    <row r="304" spans="1:3" x14ac:dyDescent="0.25">
      <c r="A304" s="67">
        <v>43929</v>
      </c>
      <c r="B304" s="3">
        <v>309</v>
      </c>
      <c r="C304" s="3">
        <v>0</v>
      </c>
    </row>
    <row r="305" spans="1:3" x14ac:dyDescent="0.25">
      <c r="A305" s="67">
        <v>43930</v>
      </c>
      <c r="B305" s="3">
        <v>379</v>
      </c>
      <c r="C305" s="3">
        <v>0</v>
      </c>
    </row>
    <row r="306" spans="1:3" x14ac:dyDescent="0.25">
      <c r="A306" s="67">
        <v>43931</v>
      </c>
      <c r="B306" s="3">
        <v>383</v>
      </c>
      <c r="C306" s="3">
        <v>0</v>
      </c>
    </row>
    <row r="307" spans="1:3" x14ac:dyDescent="0.25">
      <c r="A307" s="67">
        <v>43932</v>
      </c>
      <c r="B307" s="3">
        <v>355</v>
      </c>
      <c r="C307" s="3">
        <v>0</v>
      </c>
    </row>
    <row r="308" spans="1:3" x14ac:dyDescent="0.25">
      <c r="A308" s="67">
        <v>43933</v>
      </c>
      <c r="B308" s="3">
        <v>325</v>
      </c>
      <c r="C308" s="3">
        <v>0</v>
      </c>
    </row>
    <row r="309" spans="1:3" x14ac:dyDescent="0.25">
      <c r="A309" s="67">
        <v>43934</v>
      </c>
      <c r="B309" s="3">
        <v>322</v>
      </c>
      <c r="C309" s="3">
        <v>0</v>
      </c>
    </row>
    <row r="310" spans="1:3" x14ac:dyDescent="0.25">
      <c r="A310" s="67">
        <v>43935</v>
      </c>
      <c r="B310" s="3">
        <v>299</v>
      </c>
      <c r="C310" s="3">
        <v>0</v>
      </c>
    </row>
    <row r="311" spans="1:3" x14ac:dyDescent="0.25">
      <c r="A311" s="67">
        <v>43936</v>
      </c>
      <c r="B311" s="3">
        <v>301</v>
      </c>
      <c r="C311" s="3">
        <v>0</v>
      </c>
    </row>
    <row r="312" spans="1:3" x14ac:dyDescent="0.25">
      <c r="A312" s="67">
        <v>43937</v>
      </c>
      <c r="B312" s="3">
        <v>316</v>
      </c>
      <c r="C312" s="3">
        <v>0</v>
      </c>
    </row>
    <row r="313" spans="1:3" x14ac:dyDescent="0.25">
      <c r="A313" s="67">
        <v>43938</v>
      </c>
      <c r="B313" s="3">
        <v>404</v>
      </c>
      <c r="C313" s="3">
        <v>0</v>
      </c>
    </row>
    <row r="314" spans="1:3" x14ac:dyDescent="0.25">
      <c r="A314" s="67">
        <v>43939</v>
      </c>
      <c r="B314" s="3">
        <v>352</v>
      </c>
      <c r="C314" s="3">
        <v>0</v>
      </c>
    </row>
    <row r="315" spans="1:3" x14ac:dyDescent="0.25">
      <c r="A315" s="67">
        <v>43940</v>
      </c>
      <c r="B315" s="3">
        <v>334</v>
      </c>
      <c r="C315" s="3">
        <v>0</v>
      </c>
    </row>
    <row r="316" spans="1:3" x14ac:dyDescent="0.25">
      <c r="A316" s="67">
        <v>43941</v>
      </c>
      <c r="B316" s="3">
        <v>328</v>
      </c>
      <c r="C316" s="3">
        <v>0</v>
      </c>
    </row>
    <row r="317" spans="1:3" x14ac:dyDescent="0.25">
      <c r="A317" s="67">
        <v>43942</v>
      </c>
      <c r="B317" s="3">
        <v>299</v>
      </c>
      <c r="C317" s="3">
        <v>0</v>
      </c>
    </row>
    <row r="318" spans="1:3" x14ac:dyDescent="0.25">
      <c r="A318" s="67">
        <v>43943</v>
      </c>
      <c r="B318" s="3">
        <v>294</v>
      </c>
      <c r="C318" s="3">
        <v>0</v>
      </c>
    </row>
    <row r="319" spans="1:3" x14ac:dyDescent="0.25">
      <c r="A319" s="67">
        <v>43944</v>
      </c>
      <c r="B319" s="3">
        <v>343</v>
      </c>
      <c r="C319" s="3">
        <v>0</v>
      </c>
    </row>
    <row r="320" spans="1:3" x14ac:dyDescent="0.25">
      <c r="A320" s="67">
        <v>43945</v>
      </c>
      <c r="B320" s="3">
        <v>377</v>
      </c>
      <c r="C320" s="3">
        <v>0</v>
      </c>
    </row>
    <row r="321" spans="1:3" x14ac:dyDescent="0.25">
      <c r="A321" s="67">
        <v>43946</v>
      </c>
      <c r="B321" s="3">
        <v>369</v>
      </c>
      <c r="C321" s="3">
        <v>0</v>
      </c>
    </row>
    <row r="322" spans="1:3" x14ac:dyDescent="0.25">
      <c r="A322" s="67">
        <v>43947</v>
      </c>
      <c r="B322" s="3">
        <v>286</v>
      </c>
      <c r="C322" s="3">
        <v>0</v>
      </c>
    </row>
    <row r="323" spans="1:3" x14ac:dyDescent="0.25">
      <c r="A323" s="67">
        <v>43948</v>
      </c>
      <c r="B323" s="3">
        <v>309</v>
      </c>
      <c r="C323" s="3">
        <v>0</v>
      </c>
    </row>
    <row r="324" spans="1:3" x14ac:dyDescent="0.25">
      <c r="A324" s="67">
        <v>43949</v>
      </c>
      <c r="B324" s="3">
        <v>283</v>
      </c>
      <c r="C324" s="3">
        <v>0</v>
      </c>
    </row>
    <row r="325" spans="1:3" x14ac:dyDescent="0.25">
      <c r="A325" s="67">
        <v>43950</v>
      </c>
      <c r="B325" s="3">
        <v>286</v>
      </c>
      <c r="C325" s="3">
        <v>0</v>
      </c>
    </row>
    <row r="326" spans="1:3" x14ac:dyDescent="0.25">
      <c r="A326" s="67">
        <v>43951</v>
      </c>
      <c r="B326" s="3">
        <v>290</v>
      </c>
      <c r="C326" s="3">
        <v>0</v>
      </c>
    </row>
    <row r="327" spans="1:3" x14ac:dyDescent="0.25">
      <c r="A327" s="67">
        <v>43952</v>
      </c>
      <c r="B327" s="3">
        <v>381</v>
      </c>
      <c r="C327" s="3">
        <v>0</v>
      </c>
    </row>
    <row r="328" spans="1:3" x14ac:dyDescent="0.25">
      <c r="A328" s="67">
        <v>43953</v>
      </c>
      <c r="B328" s="3">
        <v>415</v>
      </c>
      <c r="C328" s="3">
        <v>0</v>
      </c>
    </row>
    <row r="329" spans="1:3" x14ac:dyDescent="0.25">
      <c r="A329" s="67">
        <v>43954</v>
      </c>
      <c r="B329" s="3">
        <v>315</v>
      </c>
      <c r="C329" s="3">
        <v>0</v>
      </c>
    </row>
    <row r="330" spans="1:3" x14ac:dyDescent="0.25">
      <c r="A330" s="67">
        <v>43955</v>
      </c>
      <c r="B330" s="3">
        <v>255</v>
      </c>
      <c r="C330" s="3">
        <v>0</v>
      </c>
    </row>
    <row r="331" spans="1:3" x14ac:dyDescent="0.25">
      <c r="A331" s="67">
        <v>43956</v>
      </c>
      <c r="B331" s="3">
        <v>251</v>
      </c>
      <c r="C331" s="3">
        <v>0</v>
      </c>
    </row>
    <row r="332" spans="1:3" x14ac:dyDescent="0.25">
      <c r="A332" s="67">
        <v>43957</v>
      </c>
      <c r="B332" s="3">
        <v>345</v>
      </c>
      <c r="C332" s="3">
        <v>0</v>
      </c>
    </row>
    <row r="333" spans="1:3" x14ac:dyDescent="0.25">
      <c r="A333" s="67">
        <v>43958</v>
      </c>
      <c r="B333" s="3">
        <v>414</v>
      </c>
      <c r="C333" s="3">
        <v>0</v>
      </c>
    </row>
    <row r="334" spans="1:3" x14ac:dyDescent="0.25">
      <c r="A334" s="67">
        <v>43959</v>
      </c>
      <c r="B334" s="3">
        <v>437</v>
      </c>
      <c r="C334" s="3">
        <v>0</v>
      </c>
    </row>
    <row r="335" spans="1:3" x14ac:dyDescent="0.25">
      <c r="A335" s="67">
        <v>43960</v>
      </c>
      <c r="B335" s="3">
        <v>498</v>
      </c>
      <c r="C335" s="3">
        <v>0</v>
      </c>
    </row>
    <row r="336" spans="1:3" x14ac:dyDescent="0.25">
      <c r="A336" s="67">
        <v>43961</v>
      </c>
      <c r="B336" s="3">
        <v>395</v>
      </c>
      <c r="C336" s="3">
        <v>0</v>
      </c>
    </row>
    <row r="337" spans="1:3" x14ac:dyDescent="0.25">
      <c r="A337" s="67">
        <v>43962</v>
      </c>
      <c r="B337" s="3">
        <v>343</v>
      </c>
      <c r="C337" s="3">
        <v>0</v>
      </c>
    </row>
    <row r="338" spans="1:3" x14ac:dyDescent="0.25">
      <c r="A338" s="67">
        <v>43963</v>
      </c>
      <c r="B338" s="3">
        <v>344</v>
      </c>
      <c r="C338" s="3">
        <v>0</v>
      </c>
    </row>
    <row r="339" spans="1:3" x14ac:dyDescent="0.25">
      <c r="A339" s="67">
        <v>43964</v>
      </c>
      <c r="B339" s="3">
        <v>342</v>
      </c>
      <c r="C339" s="3">
        <v>0</v>
      </c>
    </row>
    <row r="340" spans="1:3" x14ac:dyDescent="0.25">
      <c r="A340" s="67">
        <v>43965</v>
      </c>
      <c r="B340" s="3">
        <v>353</v>
      </c>
      <c r="C340" s="3">
        <v>0</v>
      </c>
    </row>
    <row r="341" spans="1:3" x14ac:dyDescent="0.25">
      <c r="A341" s="67">
        <v>43966</v>
      </c>
      <c r="B341" s="3">
        <v>454</v>
      </c>
      <c r="C341" s="3">
        <v>0</v>
      </c>
    </row>
    <row r="342" spans="1:3" x14ac:dyDescent="0.25">
      <c r="A342" s="67">
        <v>43967</v>
      </c>
      <c r="B342" s="3">
        <v>504</v>
      </c>
      <c r="C342" s="3">
        <v>0</v>
      </c>
    </row>
    <row r="343" spans="1:3" x14ac:dyDescent="0.25">
      <c r="A343" s="67">
        <v>43968</v>
      </c>
      <c r="B343" s="3">
        <v>432</v>
      </c>
      <c r="C343" s="3">
        <v>0</v>
      </c>
    </row>
    <row r="344" spans="1:3" x14ac:dyDescent="0.25">
      <c r="A344" s="67">
        <v>43969</v>
      </c>
      <c r="B344" s="3">
        <v>324</v>
      </c>
      <c r="C344" s="3">
        <v>0</v>
      </c>
    </row>
    <row r="345" spans="1:3" x14ac:dyDescent="0.25">
      <c r="A345" s="67">
        <v>43970</v>
      </c>
      <c r="B345" s="3">
        <v>395</v>
      </c>
      <c r="C345" s="3">
        <v>0</v>
      </c>
    </row>
    <row r="346" spans="1:3" x14ac:dyDescent="0.25">
      <c r="A346" s="67">
        <v>43971</v>
      </c>
      <c r="B346" s="3">
        <v>397</v>
      </c>
      <c r="C346" s="3">
        <v>0</v>
      </c>
    </row>
    <row r="347" spans="1:3" x14ac:dyDescent="0.25">
      <c r="A347" s="67">
        <v>43972</v>
      </c>
      <c r="B347" s="3">
        <v>384</v>
      </c>
      <c r="C347" s="3">
        <v>0</v>
      </c>
    </row>
    <row r="348" spans="1:3" x14ac:dyDescent="0.25">
      <c r="A348" s="67">
        <v>43973</v>
      </c>
      <c r="B348" s="3">
        <v>450</v>
      </c>
      <c r="C348" s="3">
        <v>0</v>
      </c>
    </row>
    <row r="349" spans="1:3" x14ac:dyDescent="0.25">
      <c r="A349" s="67">
        <v>43974</v>
      </c>
      <c r="B349" s="3">
        <v>545</v>
      </c>
      <c r="C349" s="3">
        <v>0</v>
      </c>
    </row>
    <row r="350" spans="1:3" x14ac:dyDescent="0.25">
      <c r="A350" s="67">
        <v>43975</v>
      </c>
      <c r="B350" s="3">
        <v>617</v>
      </c>
      <c r="C350" s="3">
        <v>0</v>
      </c>
    </row>
    <row r="351" spans="1:3" x14ac:dyDescent="0.25">
      <c r="A351" s="67">
        <v>43976</v>
      </c>
      <c r="B351" s="3">
        <v>543</v>
      </c>
      <c r="C351" s="3">
        <v>0</v>
      </c>
    </row>
    <row r="352" spans="1:3" x14ac:dyDescent="0.25">
      <c r="A352" s="67">
        <v>43977</v>
      </c>
      <c r="B352" s="3">
        <v>449</v>
      </c>
      <c r="C352" s="3">
        <v>0</v>
      </c>
    </row>
    <row r="353" spans="1:3" x14ac:dyDescent="0.25">
      <c r="A353" s="67">
        <v>43978</v>
      </c>
      <c r="B353" s="3">
        <v>438</v>
      </c>
      <c r="C353" s="3">
        <v>0</v>
      </c>
    </row>
    <row r="354" spans="1:3" x14ac:dyDescent="0.25">
      <c r="A354" s="67">
        <v>43979</v>
      </c>
      <c r="B354" s="3">
        <v>463</v>
      </c>
      <c r="C354" s="3">
        <v>0</v>
      </c>
    </row>
    <row r="355" spans="1:3" x14ac:dyDescent="0.25">
      <c r="A355" s="67">
        <v>43980</v>
      </c>
      <c r="B355" s="3">
        <v>643</v>
      </c>
      <c r="C355" s="3">
        <v>0</v>
      </c>
    </row>
    <row r="356" spans="1:3" x14ac:dyDescent="0.25">
      <c r="A356" s="67">
        <v>43981</v>
      </c>
      <c r="B356" s="3">
        <v>866</v>
      </c>
      <c r="C356" s="3">
        <v>0</v>
      </c>
    </row>
    <row r="357" spans="1:3" x14ac:dyDescent="0.25">
      <c r="A357" s="67">
        <v>43982</v>
      </c>
      <c r="B357" s="3">
        <v>602</v>
      </c>
      <c r="C357" s="3">
        <v>0</v>
      </c>
    </row>
    <row r="358" spans="1:3" x14ac:dyDescent="0.25">
      <c r="A358" s="67">
        <v>43983</v>
      </c>
      <c r="B358" s="3">
        <v>493</v>
      </c>
      <c r="C358" s="3">
        <v>0</v>
      </c>
    </row>
    <row r="359" spans="1:3" x14ac:dyDescent="0.25">
      <c r="A359" s="67">
        <v>43984</v>
      </c>
      <c r="B359" s="3">
        <v>765</v>
      </c>
      <c r="C359" s="3">
        <v>0</v>
      </c>
    </row>
    <row r="360" spans="1:3" x14ac:dyDescent="0.25">
      <c r="A360" s="67">
        <v>43985</v>
      </c>
      <c r="B360" s="3">
        <v>670</v>
      </c>
      <c r="C360" s="3">
        <v>0</v>
      </c>
    </row>
    <row r="361" spans="1:3" x14ac:dyDescent="0.25">
      <c r="A361" s="67">
        <v>43986</v>
      </c>
      <c r="B361" s="3">
        <v>655</v>
      </c>
      <c r="C361" s="3">
        <v>0</v>
      </c>
    </row>
    <row r="362" spans="1:3" x14ac:dyDescent="0.25">
      <c r="A362" s="67">
        <v>43987</v>
      </c>
      <c r="B362" s="3">
        <v>911</v>
      </c>
      <c r="C362" s="3">
        <v>0</v>
      </c>
    </row>
    <row r="363" spans="1:3" x14ac:dyDescent="0.25">
      <c r="A363" s="67">
        <v>43988</v>
      </c>
      <c r="B363" s="3">
        <v>1197</v>
      </c>
      <c r="C363" s="3">
        <v>0</v>
      </c>
    </row>
    <row r="364" spans="1:3" x14ac:dyDescent="0.25">
      <c r="A364" s="67">
        <v>43989</v>
      </c>
      <c r="B364" s="3">
        <v>899</v>
      </c>
      <c r="C364" s="3">
        <v>0</v>
      </c>
    </row>
    <row r="365" spans="1:3" x14ac:dyDescent="0.25">
      <c r="A365" s="67">
        <v>43990</v>
      </c>
      <c r="B365" s="3">
        <v>664</v>
      </c>
      <c r="C365" s="3">
        <v>0</v>
      </c>
    </row>
    <row r="366" spans="1:3" x14ac:dyDescent="0.25">
      <c r="A366" s="67">
        <v>43991</v>
      </c>
      <c r="B366" s="3">
        <v>684</v>
      </c>
      <c r="C366" s="3">
        <v>0</v>
      </c>
    </row>
    <row r="367" spans="1:3" x14ac:dyDescent="0.25">
      <c r="A367" s="67">
        <v>43992</v>
      </c>
      <c r="B367" s="3">
        <v>652</v>
      </c>
      <c r="C367" s="3">
        <v>0</v>
      </c>
    </row>
    <row r="368" spans="1:3" x14ac:dyDescent="0.25">
      <c r="A368" s="67">
        <v>43993</v>
      </c>
      <c r="B368" s="3">
        <v>638</v>
      </c>
      <c r="C368" s="3">
        <v>0</v>
      </c>
    </row>
    <row r="369" spans="1:3" x14ac:dyDescent="0.25">
      <c r="A369" s="67">
        <v>43994</v>
      </c>
      <c r="B369" s="3">
        <v>850</v>
      </c>
      <c r="C369" s="3">
        <v>0</v>
      </c>
    </row>
    <row r="370" spans="1:3" x14ac:dyDescent="0.25">
      <c r="A370" s="67">
        <v>43995</v>
      </c>
      <c r="B370" s="3">
        <v>1405</v>
      </c>
      <c r="C370" s="3">
        <v>0</v>
      </c>
    </row>
    <row r="371" spans="1:3" x14ac:dyDescent="0.25">
      <c r="A371" s="67">
        <v>43996</v>
      </c>
      <c r="B371" s="3">
        <v>1096</v>
      </c>
      <c r="C371" s="3">
        <v>0</v>
      </c>
    </row>
    <row r="372" spans="1:3" x14ac:dyDescent="0.25">
      <c r="A372" s="67">
        <v>43997</v>
      </c>
      <c r="B372" s="3">
        <v>725</v>
      </c>
      <c r="C372" s="3">
        <v>0</v>
      </c>
    </row>
    <row r="373" spans="1:3" x14ac:dyDescent="0.25">
      <c r="A373" s="67">
        <v>43998</v>
      </c>
      <c r="B373" s="3">
        <v>738</v>
      </c>
      <c r="C373" s="3">
        <v>0</v>
      </c>
    </row>
    <row r="374" spans="1:3" x14ac:dyDescent="0.25">
      <c r="A374" s="67">
        <v>43999</v>
      </c>
      <c r="B374" s="3">
        <v>799</v>
      </c>
      <c r="C374" s="3">
        <v>0</v>
      </c>
    </row>
    <row r="375" spans="1:3" x14ac:dyDescent="0.25">
      <c r="A375" s="67">
        <v>44000</v>
      </c>
      <c r="B375" s="3">
        <v>871</v>
      </c>
      <c r="C375" s="3">
        <v>0</v>
      </c>
    </row>
    <row r="376" spans="1:3" x14ac:dyDescent="0.25">
      <c r="A376" s="67">
        <v>44001</v>
      </c>
      <c r="B376" s="3">
        <v>1119</v>
      </c>
      <c r="C376" s="3">
        <v>0</v>
      </c>
    </row>
    <row r="377" spans="1:3" x14ac:dyDescent="0.25">
      <c r="A377" s="67">
        <v>44002</v>
      </c>
      <c r="B377" s="3">
        <v>1710</v>
      </c>
      <c r="C377" s="3">
        <v>0</v>
      </c>
    </row>
    <row r="378" spans="1:3" x14ac:dyDescent="0.25">
      <c r="A378" s="67">
        <v>44003</v>
      </c>
      <c r="B378" s="3">
        <v>1233</v>
      </c>
      <c r="C378" s="3">
        <v>0</v>
      </c>
    </row>
    <row r="379" spans="1:3" x14ac:dyDescent="0.25">
      <c r="A379" s="67">
        <v>44004</v>
      </c>
      <c r="B379" s="3">
        <v>810</v>
      </c>
      <c r="C379" s="3">
        <v>0</v>
      </c>
    </row>
    <row r="380" spans="1:3" x14ac:dyDescent="0.25">
      <c r="A380" s="67">
        <v>44005</v>
      </c>
      <c r="B380" s="3">
        <v>988</v>
      </c>
      <c r="C380" s="3">
        <v>0</v>
      </c>
    </row>
    <row r="381" spans="1:3" x14ac:dyDescent="0.25">
      <c r="A381" s="67">
        <v>44006</v>
      </c>
      <c r="B381" s="3">
        <v>1140</v>
      </c>
      <c r="C381" s="3">
        <v>0</v>
      </c>
    </row>
    <row r="382" spans="1:3" x14ac:dyDescent="0.25">
      <c r="A382" s="67">
        <v>44007</v>
      </c>
      <c r="B382" s="3">
        <v>1305</v>
      </c>
      <c r="C382" s="3">
        <v>0</v>
      </c>
    </row>
    <row r="383" spans="1:3" x14ac:dyDescent="0.25">
      <c r="A383" s="67">
        <v>44008</v>
      </c>
      <c r="B383" s="3">
        <v>1678</v>
      </c>
      <c r="C383" s="3">
        <v>0</v>
      </c>
    </row>
    <row r="384" spans="1:3" x14ac:dyDescent="0.25">
      <c r="A384" s="67">
        <v>44009</v>
      </c>
      <c r="B384" s="3">
        <v>1904</v>
      </c>
      <c r="C384" s="3">
        <v>0</v>
      </c>
    </row>
    <row r="385" spans="1:3" x14ac:dyDescent="0.25">
      <c r="A385" s="67">
        <v>44010</v>
      </c>
      <c r="B385" s="3">
        <v>1478</v>
      </c>
      <c r="C385" s="3">
        <v>0</v>
      </c>
    </row>
    <row r="386" spans="1:3" x14ac:dyDescent="0.25">
      <c r="A386" s="67">
        <v>44011</v>
      </c>
      <c r="B386" s="3">
        <v>936</v>
      </c>
      <c r="C386" s="3">
        <v>0</v>
      </c>
    </row>
    <row r="387" spans="1:3" x14ac:dyDescent="0.25">
      <c r="A387" s="67">
        <v>44012</v>
      </c>
      <c r="B387" s="3">
        <v>932</v>
      </c>
      <c r="C387" s="3">
        <v>0</v>
      </c>
    </row>
    <row r="388" spans="1:3" x14ac:dyDescent="0.25">
      <c r="A388" s="67">
        <v>44013</v>
      </c>
      <c r="B388" s="3">
        <v>1063</v>
      </c>
      <c r="C388" s="3">
        <v>0</v>
      </c>
    </row>
    <row r="389" spans="1:3" x14ac:dyDescent="0.25">
      <c r="A389" s="67">
        <v>44014</v>
      </c>
      <c r="B389" s="3">
        <v>1016</v>
      </c>
      <c r="C389" s="3">
        <v>0</v>
      </c>
    </row>
    <row r="390" spans="1:3" x14ac:dyDescent="0.25">
      <c r="A390" s="67">
        <v>44015</v>
      </c>
      <c r="B390" s="3">
        <v>1453</v>
      </c>
      <c r="C390" s="3">
        <v>0</v>
      </c>
    </row>
    <row r="391" spans="1:3" x14ac:dyDescent="0.25">
      <c r="A391" s="67">
        <v>44016</v>
      </c>
      <c r="B391" s="3">
        <v>2340</v>
      </c>
      <c r="C391" s="3">
        <v>0</v>
      </c>
    </row>
    <row r="392" spans="1:3" x14ac:dyDescent="0.25">
      <c r="A392" s="67">
        <v>44017</v>
      </c>
      <c r="B392" s="3">
        <v>1932</v>
      </c>
      <c r="C392" s="3">
        <v>0</v>
      </c>
    </row>
    <row r="393" spans="1:3" x14ac:dyDescent="0.25">
      <c r="A393" s="67">
        <v>44018</v>
      </c>
      <c r="B393" s="3">
        <v>1081</v>
      </c>
      <c r="C393" s="3">
        <v>0</v>
      </c>
    </row>
    <row r="394" spans="1:3" x14ac:dyDescent="0.25">
      <c r="A394" s="67">
        <v>44019</v>
      </c>
      <c r="B394" s="3">
        <v>1177</v>
      </c>
      <c r="C394" s="3">
        <v>0</v>
      </c>
    </row>
    <row r="395" spans="1:3" x14ac:dyDescent="0.25">
      <c r="A395" s="67">
        <v>44020</v>
      </c>
      <c r="B395" s="3">
        <v>1330</v>
      </c>
      <c r="C395" s="3">
        <v>0</v>
      </c>
    </row>
    <row r="396" spans="1:3" x14ac:dyDescent="0.25">
      <c r="A396" s="67">
        <v>44021</v>
      </c>
      <c r="B396" s="3">
        <v>1389</v>
      </c>
      <c r="C396" s="3">
        <v>0</v>
      </c>
    </row>
    <row r="397" spans="1:3" x14ac:dyDescent="0.25">
      <c r="A397" s="67">
        <v>44022</v>
      </c>
      <c r="B397" s="3">
        <v>1999</v>
      </c>
      <c r="C397" s="3">
        <v>0</v>
      </c>
    </row>
    <row r="398" spans="1:3" x14ac:dyDescent="0.25">
      <c r="A398" s="67">
        <v>44023</v>
      </c>
      <c r="B398" s="3">
        <v>3062</v>
      </c>
      <c r="C398" s="3">
        <v>0</v>
      </c>
    </row>
    <row r="399" spans="1:3" x14ac:dyDescent="0.25">
      <c r="A399" s="67">
        <v>44024</v>
      </c>
      <c r="B399" s="3">
        <v>2197</v>
      </c>
      <c r="C399" s="3">
        <v>0</v>
      </c>
    </row>
    <row r="400" spans="1:3" x14ac:dyDescent="0.25">
      <c r="A400" s="67">
        <v>44025</v>
      </c>
      <c r="B400" s="3">
        <v>1210</v>
      </c>
      <c r="C400" s="3">
        <v>0</v>
      </c>
    </row>
    <row r="401" spans="1:3" x14ac:dyDescent="0.25">
      <c r="A401" s="67">
        <v>44026</v>
      </c>
      <c r="B401" s="3">
        <v>1234</v>
      </c>
      <c r="C401" s="3">
        <v>0</v>
      </c>
    </row>
    <row r="402" spans="1:3" x14ac:dyDescent="0.25">
      <c r="A402" s="67">
        <v>44027</v>
      </c>
      <c r="B402" s="3">
        <v>1297</v>
      </c>
      <c r="C402" s="3">
        <v>0</v>
      </c>
    </row>
    <row r="403" spans="1:3" x14ac:dyDescent="0.25">
      <c r="A403" s="67">
        <v>44028</v>
      </c>
      <c r="B403" s="3">
        <v>1572</v>
      </c>
      <c r="C403" s="3">
        <v>0</v>
      </c>
    </row>
    <row r="404" spans="1:3" x14ac:dyDescent="0.25">
      <c r="A404" s="67">
        <v>44029</v>
      </c>
      <c r="B404" s="3">
        <v>2381</v>
      </c>
      <c r="C404" s="3">
        <v>0</v>
      </c>
    </row>
    <row r="405" spans="1:3" x14ac:dyDescent="0.25">
      <c r="A405" s="67">
        <v>44030</v>
      </c>
      <c r="B405" s="3">
        <v>3555</v>
      </c>
      <c r="C405" s="3">
        <v>0</v>
      </c>
    </row>
    <row r="406" spans="1:3" x14ac:dyDescent="0.25">
      <c r="A406" s="67">
        <v>44031</v>
      </c>
      <c r="B406" s="3">
        <v>2311</v>
      </c>
      <c r="C406" s="3">
        <v>0</v>
      </c>
    </row>
    <row r="407" spans="1:3" x14ac:dyDescent="0.25">
      <c r="A407" s="67">
        <v>44032</v>
      </c>
      <c r="B407" s="3">
        <v>1457</v>
      </c>
      <c r="C407" s="3">
        <v>0</v>
      </c>
    </row>
    <row r="408" spans="1:3" x14ac:dyDescent="0.25">
      <c r="A408" s="67">
        <v>44033</v>
      </c>
      <c r="B408" s="3">
        <v>1424</v>
      </c>
      <c r="C408" s="3">
        <v>0</v>
      </c>
    </row>
    <row r="409" spans="1:3" x14ac:dyDescent="0.25">
      <c r="A409" s="67">
        <v>44034</v>
      </c>
      <c r="B409" s="3">
        <v>1641</v>
      </c>
      <c r="C409" s="3">
        <v>0</v>
      </c>
    </row>
    <row r="410" spans="1:3" x14ac:dyDescent="0.25">
      <c r="A410" s="67">
        <v>44035</v>
      </c>
      <c r="B410" s="3">
        <v>1828</v>
      </c>
      <c r="C410" s="3">
        <v>0</v>
      </c>
    </row>
    <row r="411" spans="1:3" x14ac:dyDescent="0.25">
      <c r="A411" s="67">
        <v>44036</v>
      </c>
      <c r="B411" s="3">
        <v>2612</v>
      </c>
      <c r="C411" s="3">
        <v>0</v>
      </c>
    </row>
    <row r="412" spans="1:3" x14ac:dyDescent="0.25">
      <c r="A412" s="67">
        <v>44037</v>
      </c>
      <c r="B412" s="3">
        <v>4120</v>
      </c>
      <c r="C412" s="3">
        <v>0</v>
      </c>
    </row>
    <row r="413" spans="1:3" x14ac:dyDescent="0.25">
      <c r="A413" s="67">
        <v>44038</v>
      </c>
      <c r="B413" s="3">
        <v>2849</v>
      </c>
      <c r="C413" s="3">
        <v>0</v>
      </c>
    </row>
    <row r="414" spans="1:3" x14ac:dyDescent="0.25">
      <c r="A414" s="67">
        <v>44039</v>
      </c>
      <c r="B414" s="3">
        <v>1691</v>
      </c>
      <c r="C414" s="3">
        <v>0</v>
      </c>
    </row>
    <row r="415" spans="1:3" x14ac:dyDescent="0.25">
      <c r="A415" s="67">
        <v>44040</v>
      </c>
      <c r="B415" s="3">
        <v>1733</v>
      </c>
      <c r="C415" s="3">
        <v>0</v>
      </c>
    </row>
    <row r="416" spans="1:3" x14ac:dyDescent="0.25">
      <c r="A416" s="67">
        <v>44041</v>
      </c>
      <c r="B416" s="3">
        <v>1728</v>
      </c>
      <c r="C416" s="3">
        <v>0</v>
      </c>
    </row>
    <row r="417" spans="1:3" x14ac:dyDescent="0.25">
      <c r="A417" s="67">
        <v>44042</v>
      </c>
      <c r="B417" s="3">
        <v>2136</v>
      </c>
      <c r="C417" s="3">
        <v>0</v>
      </c>
    </row>
    <row r="418" spans="1:3" x14ac:dyDescent="0.25">
      <c r="A418" s="67">
        <v>44043</v>
      </c>
      <c r="B418" s="3">
        <v>4358</v>
      </c>
      <c r="C418" s="3">
        <v>0</v>
      </c>
    </row>
    <row r="419" spans="1:3" x14ac:dyDescent="0.25">
      <c r="A419" s="67">
        <v>44044</v>
      </c>
      <c r="B419" s="3">
        <v>5286</v>
      </c>
      <c r="C419" s="3">
        <v>0</v>
      </c>
    </row>
    <row r="420" spans="1:3" x14ac:dyDescent="0.25">
      <c r="A420" s="67">
        <v>44045</v>
      </c>
      <c r="B420" s="3">
        <v>3380</v>
      </c>
      <c r="C420" s="3">
        <v>0</v>
      </c>
    </row>
    <row r="421" spans="1:3" x14ac:dyDescent="0.25">
      <c r="A421" s="67">
        <v>44046</v>
      </c>
      <c r="B421" s="3">
        <v>1899</v>
      </c>
      <c r="C421" s="3">
        <v>0</v>
      </c>
    </row>
    <row r="422" spans="1:3" x14ac:dyDescent="0.25">
      <c r="A422" s="67">
        <v>44047</v>
      </c>
      <c r="B422" s="3">
        <v>1989</v>
      </c>
      <c r="C422" s="3">
        <v>0</v>
      </c>
    </row>
    <row r="423" spans="1:3" x14ac:dyDescent="0.25">
      <c r="A423" s="67">
        <v>44048</v>
      </c>
      <c r="B423" s="3">
        <v>2306</v>
      </c>
      <c r="C423" s="3">
        <v>0</v>
      </c>
    </row>
    <row r="424" spans="1:3" x14ac:dyDescent="0.25">
      <c r="A424" s="67">
        <v>44049</v>
      </c>
      <c r="B424" s="3">
        <v>2317</v>
      </c>
      <c r="C424" s="3">
        <v>0</v>
      </c>
    </row>
    <row r="425" spans="1:3" x14ac:dyDescent="0.25">
      <c r="A425" s="67">
        <v>44050</v>
      </c>
      <c r="B425" s="3">
        <v>3600</v>
      </c>
      <c r="C425" s="3">
        <v>0</v>
      </c>
    </row>
    <row r="426" spans="1:3" x14ac:dyDescent="0.25">
      <c r="A426" s="67">
        <v>44051</v>
      </c>
      <c r="B426" s="3">
        <v>5219</v>
      </c>
      <c r="C426" s="3">
        <v>0</v>
      </c>
    </row>
    <row r="427" spans="1:3" x14ac:dyDescent="0.25">
      <c r="A427" s="67">
        <v>44052</v>
      </c>
      <c r="B427" s="3">
        <v>3645</v>
      </c>
      <c r="C427" s="3">
        <v>0</v>
      </c>
    </row>
    <row r="428" spans="1:3" x14ac:dyDescent="0.25">
      <c r="A428" s="67">
        <v>44053</v>
      </c>
      <c r="B428" s="3">
        <v>2346</v>
      </c>
      <c r="C428" s="3">
        <v>0</v>
      </c>
    </row>
    <row r="429" spans="1:3" x14ac:dyDescent="0.25">
      <c r="A429" s="67">
        <v>44054</v>
      </c>
      <c r="B429" s="3">
        <v>2370</v>
      </c>
      <c r="C429" s="3">
        <v>0</v>
      </c>
    </row>
    <row r="430" spans="1:3" x14ac:dyDescent="0.25">
      <c r="A430" s="67">
        <v>44055</v>
      </c>
      <c r="B430" s="3">
        <v>2566</v>
      </c>
      <c r="C430" s="3">
        <v>0</v>
      </c>
    </row>
    <row r="431" spans="1:3" x14ac:dyDescent="0.25">
      <c r="A431" s="67">
        <v>44056</v>
      </c>
      <c r="B431" s="3">
        <v>2447</v>
      </c>
      <c r="C431" s="3">
        <v>0</v>
      </c>
    </row>
    <row r="432" spans="1:3" x14ac:dyDescent="0.25">
      <c r="A432" s="67">
        <v>44057</v>
      </c>
      <c r="B432" s="3">
        <v>3344</v>
      </c>
      <c r="C432" s="3">
        <v>0</v>
      </c>
    </row>
    <row r="433" spans="1:3" x14ac:dyDescent="0.25">
      <c r="A433" s="67">
        <v>44058</v>
      </c>
      <c r="B433" s="3">
        <v>5263</v>
      </c>
      <c r="C433" s="3">
        <v>0</v>
      </c>
    </row>
    <row r="434" spans="1:3" x14ac:dyDescent="0.25">
      <c r="A434" s="67">
        <v>44059</v>
      </c>
      <c r="B434" s="3">
        <v>3553</v>
      </c>
      <c r="C434" s="3">
        <v>0</v>
      </c>
    </row>
    <row r="435" spans="1:3" x14ac:dyDescent="0.25">
      <c r="A435" s="67">
        <v>44060</v>
      </c>
      <c r="B435" s="3">
        <v>2276</v>
      </c>
      <c r="C435" s="3">
        <v>0</v>
      </c>
    </row>
    <row r="436" spans="1:3" x14ac:dyDescent="0.25">
      <c r="A436" s="67">
        <v>44061</v>
      </c>
      <c r="B436" s="3">
        <v>2128</v>
      </c>
      <c r="C436" s="3">
        <v>0</v>
      </c>
    </row>
    <row r="437" spans="1:3" x14ac:dyDescent="0.25">
      <c r="A437" s="67">
        <v>44062</v>
      </c>
      <c r="B437" s="3">
        <v>2789</v>
      </c>
      <c r="C437" s="3">
        <v>0</v>
      </c>
    </row>
    <row r="438" spans="1:3" x14ac:dyDescent="0.25">
      <c r="A438" s="67">
        <v>44063</v>
      </c>
      <c r="B438" s="3">
        <v>2604</v>
      </c>
      <c r="C438" s="3">
        <v>0</v>
      </c>
    </row>
    <row r="439" spans="1:3" x14ac:dyDescent="0.25">
      <c r="A439" s="67">
        <v>44064</v>
      </c>
      <c r="B439" s="3">
        <v>3576</v>
      </c>
      <c r="C439" s="3">
        <v>0</v>
      </c>
    </row>
    <row r="440" spans="1:3" x14ac:dyDescent="0.25">
      <c r="A440" s="67">
        <v>44065</v>
      </c>
      <c r="B440" s="3">
        <v>5449</v>
      </c>
      <c r="C440" s="3">
        <v>0</v>
      </c>
    </row>
    <row r="441" spans="1:3" x14ac:dyDescent="0.25">
      <c r="A441" s="67">
        <v>44066</v>
      </c>
      <c r="B441" s="3">
        <v>3847</v>
      </c>
      <c r="C441" s="3">
        <v>0</v>
      </c>
    </row>
    <row r="442" spans="1:3" x14ac:dyDescent="0.25">
      <c r="A442" s="67">
        <v>44067</v>
      </c>
      <c r="B442" s="3">
        <v>2708</v>
      </c>
      <c r="C442" s="3">
        <v>0</v>
      </c>
    </row>
    <row r="443" spans="1:3" x14ac:dyDescent="0.25">
      <c r="A443" s="67">
        <v>44068</v>
      </c>
      <c r="B443" s="3">
        <v>2924</v>
      </c>
      <c r="C443" s="3">
        <v>0</v>
      </c>
    </row>
    <row r="444" spans="1:3" x14ac:dyDescent="0.25">
      <c r="A444" s="67">
        <v>44069</v>
      </c>
      <c r="B444" s="3">
        <v>3188</v>
      </c>
      <c r="C444" s="3">
        <v>0</v>
      </c>
    </row>
    <row r="445" spans="1:3" x14ac:dyDescent="0.25">
      <c r="A445" s="67">
        <v>44070</v>
      </c>
      <c r="B445" s="3">
        <v>3529</v>
      </c>
      <c r="C445" s="3">
        <v>0</v>
      </c>
    </row>
    <row r="446" spans="1:3" x14ac:dyDescent="0.25">
      <c r="A446" s="67">
        <v>44071</v>
      </c>
      <c r="B446" s="3">
        <v>4788</v>
      </c>
      <c r="C446" s="3">
        <v>0</v>
      </c>
    </row>
    <row r="447" spans="1:3" x14ac:dyDescent="0.25">
      <c r="A447" s="67">
        <v>44072</v>
      </c>
      <c r="B447" s="3">
        <v>6990</v>
      </c>
      <c r="C447" s="3">
        <v>0</v>
      </c>
    </row>
    <row r="448" spans="1:3" x14ac:dyDescent="0.25">
      <c r="A448" s="67">
        <v>44073</v>
      </c>
      <c r="B448" s="3">
        <v>6242</v>
      </c>
      <c r="C448" s="3">
        <v>0</v>
      </c>
    </row>
    <row r="449" spans="1:3" x14ac:dyDescent="0.25">
      <c r="A449" s="67">
        <v>44074</v>
      </c>
      <c r="B449" s="3">
        <v>4381</v>
      </c>
      <c r="C449" s="3">
        <v>0</v>
      </c>
    </row>
    <row r="450" spans="1:3" x14ac:dyDescent="0.25">
      <c r="A450" s="67">
        <v>44075</v>
      </c>
      <c r="B450" s="3">
        <v>2859</v>
      </c>
      <c r="C450" s="3">
        <v>0</v>
      </c>
    </row>
    <row r="451" spans="1:3" x14ac:dyDescent="0.25">
      <c r="A451" s="67">
        <v>44076</v>
      </c>
      <c r="B451" s="3">
        <v>2893</v>
      </c>
      <c r="C451" s="3">
        <v>0</v>
      </c>
    </row>
    <row r="452" spans="1:3" x14ac:dyDescent="0.25">
      <c r="A452" s="67">
        <v>44077</v>
      </c>
      <c r="B452" s="3">
        <v>3157</v>
      </c>
      <c r="C452" s="3">
        <v>0</v>
      </c>
    </row>
    <row r="453" spans="1:3" x14ac:dyDescent="0.25">
      <c r="A453" s="67">
        <v>44078</v>
      </c>
      <c r="B453" s="3">
        <v>4393</v>
      </c>
      <c r="C453" s="3">
        <v>0</v>
      </c>
    </row>
    <row r="454" spans="1:3" x14ac:dyDescent="0.25">
      <c r="A454" s="67">
        <v>44079</v>
      </c>
      <c r="B454" s="3">
        <v>6611</v>
      </c>
      <c r="C454" s="3">
        <v>0</v>
      </c>
    </row>
    <row r="455" spans="1:3" x14ac:dyDescent="0.25">
      <c r="A455" s="67">
        <v>44080</v>
      </c>
      <c r="B455" s="3">
        <v>4441</v>
      </c>
      <c r="C455" s="3">
        <v>0</v>
      </c>
    </row>
    <row r="456" spans="1:3" x14ac:dyDescent="0.25">
      <c r="A456" s="67">
        <v>44081</v>
      </c>
      <c r="B456" s="3">
        <v>2584</v>
      </c>
      <c r="C456" s="3">
        <v>0</v>
      </c>
    </row>
    <row r="457" spans="1:3" x14ac:dyDescent="0.25">
      <c r="A457" s="67">
        <v>44082</v>
      </c>
      <c r="B457" s="3">
        <v>2772</v>
      </c>
      <c r="C457" s="3">
        <v>0</v>
      </c>
    </row>
    <row r="458" spans="1:3" x14ac:dyDescent="0.25">
      <c r="A458" s="67">
        <v>44083</v>
      </c>
      <c r="B458" s="3">
        <v>2871</v>
      </c>
      <c r="C458" s="3">
        <v>0</v>
      </c>
    </row>
    <row r="459" spans="1:3" x14ac:dyDescent="0.25">
      <c r="A459" s="67">
        <v>44084</v>
      </c>
      <c r="B459" s="3">
        <v>2976</v>
      </c>
      <c r="C459" s="3">
        <v>0</v>
      </c>
    </row>
    <row r="460" spans="1:3" x14ac:dyDescent="0.25">
      <c r="A460" s="67">
        <v>44085</v>
      </c>
      <c r="B460" s="3">
        <v>4773</v>
      </c>
      <c r="C460" s="3">
        <v>0</v>
      </c>
    </row>
    <row r="461" spans="1:3" x14ac:dyDescent="0.25">
      <c r="A461" s="67">
        <v>44086</v>
      </c>
      <c r="B461" s="3">
        <v>7709</v>
      </c>
      <c r="C461" s="3">
        <v>0</v>
      </c>
    </row>
    <row r="462" spans="1:3" x14ac:dyDescent="0.25">
      <c r="A462" s="67">
        <v>44087</v>
      </c>
      <c r="B462" s="3">
        <v>5470</v>
      </c>
      <c r="C462" s="3">
        <v>0</v>
      </c>
    </row>
    <row r="463" spans="1:3" x14ac:dyDescent="0.25">
      <c r="A463" s="67">
        <v>44088</v>
      </c>
      <c r="B463" s="3">
        <v>2571</v>
      </c>
      <c r="C463" s="3">
        <v>0</v>
      </c>
    </row>
    <row r="464" spans="1:3" x14ac:dyDescent="0.25">
      <c r="A464" s="67">
        <v>44089</v>
      </c>
      <c r="B464" s="3">
        <v>2522</v>
      </c>
      <c r="C464" s="3">
        <v>0</v>
      </c>
    </row>
    <row r="465" spans="1:3" x14ac:dyDescent="0.25">
      <c r="A465" s="67">
        <v>44090</v>
      </c>
      <c r="B465" s="3">
        <v>2628</v>
      </c>
      <c r="C465" s="3">
        <v>0</v>
      </c>
    </row>
    <row r="466" spans="1:3" x14ac:dyDescent="0.25">
      <c r="A466" s="67">
        <v>44091</v>
      </c>
      <c r="B466" s="3">
        <v>2858</v>
      </c>
      <c r="C466" s="3">
        <v>0</v>
      </c>
    </row>
    <row r="467" spans="1:3" x14ac:dyDescent="0.25">
      <c r="A467" s="67">
        <v>44092</v>
      </c>
      <c r="B467" s="3">
        <v>4322</v>
      </c>
      <c r="C467" s="3">
        <v>0</v>
      </c>
    </row>
    <row r="468" spans="1:3" x14ac:dyDescent="0.25">
      <c r="A468" s="67">
        <v>44093</v>
      </c>
      <c r="B468" s="3">
        <v>6645</v>
      </c>
      <c r="C468" s="3">
        <v>0</v>
      </c>
    </row>
    <row r="469" spans="1:3" x14ac:dyDescent="0.25">
      <c r="A469" s="67">
        <v>44094</v>
      </c>
      <c r="B469" s="3">
        <v>4430</v>
      </c>
      <c r="C469" s="3">
        <v>0</v>
      </c>
    </row>
    <row r="470" spans="1:3" x14ac:dyDescent="0.25">
      <c r="A470" s="67">
        <v>44095</v>
      </c>
      <c r="B470" s="3">
        <v>2551</v>
      </c>
      <c r="C470" s="3">
        <v>0</v>
      </c>
    </row>
    <row r="471" spans="1:3" x14ac:dyDescent="0.25">
      <c r="A471" s="67">
        <v>44096</v>
      </c>
      <c r="B471" s="3">
        <v>3092</v>
      </c>
      <c r="C471" s="3">
        <v>0</v>
      </c>
    </row>
    <row r="472" spans="1:3" x14ac:dyDescent="0.25">
      <c r="A472" s="67">
        <v>44097</v>
      </c>
      <c r="B472" s="3">
        <v>3573</v>
      </c>
      <c r="C472" s="3">
        <v>0</v>
      </c>
    </row>
    <row r="473" spans="1:3" x14ac:dyDescent="0.25">
      <c r="A473" s="67">
        <v>44098</v>
      </c>
      <c r="B473" s="3">
        <v>3659</v>
      </c>
      <c r="C473" s="3">
        <v>0</v>
      </c>
    </row>
    <row r="474" spans="1:3" x14ac:dyDescent="0.25">
      <c r="A474" s="67">
        <v>44099</v>
      </c>
      <c r="B474" s="3">
        <v>5595</v>
      </c>
      <c r="C474" s="3">
        <v>0</v>
      </c>
    </row>
    <row r="475" spans="1:3" x14ac:dyDescent="0.25">
      <c r="A475" s="67">
        <v>44100</v>
      </c>
      <c r="B475" s="3">
        <v>8318</v>
      </c>
      <c r="C475" s="3">
        <v>0</v>
      </c>
    </row>
    <row r="476" spans="1:3" x14ac:dyDescent="0.25">
      <c r="A476" s="67">
        <v>44101</v>
      </c>
      <c r="B476" s="3">
        <v>5401</v>
      </c>
      <c r="C476" s="3">
        <v>0</v>
      </c>
    </row>
    <row r="477" spans="1:3" x14ac:dyDescent="0.25">
      <c r="A477" s="67">
        <v>44102</v>
      </c>
      <c r="B477" s="3">
        <v>3537</v>
      </c>
      <c r="C477" s="3">
        <v>0</v>
      </c>
    </row>
    <row r="478" spans="1:3" x14ac:dyDescent="0.25">
      <c r="A478" s="67">
        <v>44103</v>
      </c>
      <c r="B478" s="3">
        <v>3539</v>
      </c>
      <c r="C478" s="3">
        <v>0</v>
      </c>
    </row>
    <row r="479" spans="1:3" x14ac:dyDescent="0.25">
      <c r="A479" s="67">
        <v>44104</v>
      </c>
      <c r="B479" s="3">
        <v>4169</v>
      </c>
      <c r="C479" s="3">
        <v>0</v>
      </c>
    </row>
    <row r="480" spans="1:3" x14ac:dyDescent="0.25">
      <c r="A480" s="67">
        <v>44105</v>
      </c>
      <c r="B480" s="3">
        <v>4029</v>
      </c>
      <c r="C480" s="3">
        <v>0</v>
      </c>
    </row>
    <row r="481" spans="1:3" x14ac:dyDescent="0.25">
      <c r="A481" s="67">
        <v>44106</v>
      </c>
      <c r="B481" s="3">
        <v>7258</v>
      </c>
      <c r="C481" s="3">
        <v>0</v>
      </c>
    </row>
    <row r="482" spans="1:3" x14ac:dyDescent="0.25">
      <c r="A482" s="67">
        <v>44107</v>
      </c>
      <c r="B482" s="3">
        <v>8808</v>
      </c>
      <c r="C482" s="3">
        <v>0</v>
      </c>
    </row>
    <row r="483" spans="1:3" x14ac:dyDescent="0.25">
      <c r="A483" s="67">
        <v>44108</v>
      </c>
      <c r="B483" s="3">
        <v>6692</v>
      </c>
      <c r="C483" s="3">
        <v>0</v>
      </c>
    </row>
    <row r="484" spans="1:3" x14ac:dyDescent="0.25">
      <c r="A484" s="67">
        <v>44109</v>
      </c>
      <c r="B484" s="3">
        <v>3431</v>
      </c>
      <c r="C484" s="3">
        <v>0</v>
      </c>
    </row>
    <row r="485" spans="1:3" x14ac:dyDescent="0.25">
      <c r="A485" s="67">
        <v>44110</v>
      </c>
      <c r="B485" s="3">
        <v>3436</v>
      </c>
      <c r="C485" s="3">
        <v>0</v>
      </c>
    </row>
    <row r="486" spans="1:3" x14ac:dyDescent="0.25">
      <c r="A486" s="67">
        <v>44111</v>
      </c>
      <c r="B486" s="3">
        <v>3744</v>
      </c>
      <c r="C486" s="3">
        <v>0</v>
      </c>
    </row>
    <row r="487" spans="1:3" x14ac:dyDescent="0.25">
      <c r="A487" s="67">
        <v>44112</v>
      </c>
      <c r="B487" s="3">
        <v>3819</v>
      </c>
      <c r="C487" s="3">
        <v>0</v>
      </c>
    </row>
    <row r="488" spans="1:3" x14ac:dyDescent="0.25">
      <c r="A488" s="67">
        <v>44113</v>
      </c>
      <c r="B488" s="3">
        <v>5776</v>
      </c>
      <c r="C488" s="3">
        <v>0</v>
      </c>
    </row>
    <row r="489" spans="1:3" x14ac:dyDescent="0.25">
      <c r="A489" s="67">
        <v>44114</v>
      </c>
      <c r="B489" s="3">
        <v>8658</v>
      </c>
      <c r="C489" s="3">
        <v>0</v>
      </c>
    </row>
    <row r="490" spans="1:3" x14ac:dyDescent="0.25">
      <c r="A490" s="67">
        <v>44115</v>
      </c>
      <c r="B490" s="3">
        <v>5843</v>
      </c>
      <c r="C490" s="3">
        <v>0</v>
      </c>
    </row>
    <row r="491" spans="1:3" x14ac:dyDescent="0.25">
      <c r="A491" s="67">
        <v>44116</v>
      </c>
      <c r="B491" s="3">
        <v>3642</v>
      </c>
      <c r="C491" s="3">
        <v>0</v>
      </c>
    </row>
    <row r="492" spans="1:3" x14ac:dyDescent="0.25">
      <c r="A492" s="67">
        <v>44117</v>
      </c>
      <c r="B492" s="3">
        <v>3706</v>
      </c>
      <c r="C492" s="3">
        <v>0</v>
      </c>
    </row>
    <row r="493" spans="1:3" x14ac:dyDescent="0.25">
      <c r="A493" s="67">
        <v>44118</v>
      </c>
      <c r="B493" s="3">
        <v>3677</v>
      </c>
      <c r="C493" s="3">
        <v>0</v>
      </c>
    </row>
    <row r="494" spans="1:3" x14ac:dyDescent="0.25">
      <c r="A494" s="67">
        <v>44119</v>
      </c>
      <c r="B494" s="3">
        <v>3892</v>
      </c>
      <c r="C494" s="3">
        <v>0</v>
      </c>
    </row>
    <row r="495" spans="1:3" x14ac:dyDescent="0.25">
      <c r="A495" s="67">
        <v>44120</v>
      </c>
      <c r="B495" s="3">
        <v>6175</v>
      </c>
      <c r="C495" s="3">
        <v>0</v>
      </c>
    </row>
    <row r="496" spans="1:3" x14ac:dyDescent="0.25">
      <c r="A496" s="67">
        <v>44121</v>
      </c>
      <c r="B496" s="3">
        <v>6808</v>
      </c>
      <c r="C496" s="3">
        <v>0</v>
      </c>
    </row>
    <row r="497" spans="1:3" x14ac:dyDescent="0.25">
      <c r="A497" s="67">
        <v>44122</v>
      </c>
      <c r="B497" s="3">
        <v>4456</v>
      </c>
      <c r="C497" s="3">
        <v>0</v>
      </c>
    </row>
    <row r="498" spans="1:3" x14ac:dyDescent="0.25">
      <c r="A498" s="67">
        <v>44123</v>
      </c>
      <c r="B498" s="3">
        <v>2733</v>
      </c>
      <c r="C498" s="3">
        <v>0</v>
      </c>
    </row>
    <row r="499" spans="1:3" x14ac:dyDescent="0.25">
      <c r="A499" s="67">
        <v>44124</v>
      </c>
      <c r="B499" s="3">
        <v>2771</v>
      </c>
      <c r="C499" s="3">
        <v>0</v>
      </c>
    </row>
    <row r="500" spans="1:3" x14ac:dyDescent="0.25">
      <c r="A500" s="67">
        <v>44125</v>
      </c>
      <c r="B500" s="3">
        <v>3042</v>
      </c>
      <c r="C500" s="3">
        <v>0</v>
      </c>
    </row>
    <row r="501" spans="1:3" x14ac:dyDescent="0.25">
      <c r="A501" s="67">
        <v>44126</v>
      </c>
      <c r="B501" s="3">
        <v>2680</v>
      </c>
      <c r="C501" s="3">
        <v>0</v>
      </c>
    </row>
    <row r="502" spans="1:3" x14ac:dyDescent="0.25">
      <c r="A502" s="67">
        <v>44127</v>
      </c>
      <c r="B502" s="3">
        <v>3957</v>
      </c>
      <c r="C502" s="3">
        <v>0</v>
      </c>
    </row>
    <row r="503" spans="1:3" x14ac:dyDescent="0.25">
      <c r="A503" s="67">
        <v>44128</v>
      </c>
      <c r="B503" s="3">
        <v>5657</v>
      </c>
      <c r="C503" s="3">
        <v>0</v>
      </c>
    </row>
    <row r="504" spans="1:3" x14ac:dyDescent="0.25">
      <c r="A504" s="67">
        <v>44129</v>
      </c>
      <c r="B504" s="3">
        <v>3758</v>
      </c>
      <c r="C504" s="3">
        <v>0</v>
      </c>
    </row>
    <row r="505" spans="1:3" x14ac:dyDescent="0.25">
      <c r="A505" s="67">
        <v>44130</v>
      </c>
      <c r="B505" s="3">
        <v>2875</v>
      </c>
      <c r="C505" s="3">
        <v>0</v>
      </c>
    </row>
    <row r="506" spans="1:3" x14ac:dyDescent="0.25">
      <c r="A506" s="67">
        <v>44131</v>
      </c>
      <c r="B506" s="3">
        <v>2544</v>
      </c>
      <c r="C506" s="3">
        <v>0</v>
      </c>
    </row>
    <row r="507" spans="1:3" x14ac:dyDescent="0.25">
      <c r="A507" s="67">
        <v>44132</v>
      </c>
      <c r="B507" s="3">
        <v>2781</v>
      </c>
      <c r="C507" s="3">
        <v>0</v>
      </c>
    </row>
    <row r="508" spans="1:3" x14ac:dyDescent="0.25">
      <c r="A508" s="67">
        <v>44133</v>
      </c>
      <c r="B508" s="3">
        <v>2913</v>
      </c>
      <c r="C508" s="3">
        <v>0</v>
      </c>
    </row>
    <row r="509" spans="1:3" x14ac:dyDescent="0.25">
      <c r="A509" s="67">
        <v>44134</v>
      </c>
      <c r="B509" s="3">
        <v>3884</v>
      </c>
      <c r="C509" s="3">
        <v>0</v>
      </c>
    </row>
    <row r="510" spans="1:3" x14ac:dyDescent="0.25">
      <c r="A510" s="67">
        <v>44135</v>
      </c>
      <c r="B510" s="3">
        <v>5782</v>
      </c>
      <c r="C510" s="3">
        <v>0</v>
      </c>
    </row>
    <row r="511" spans="1:3" x14ac:dyDescent="0.25">
      <c r="A511" s="67">
        <v>44136</v>
      </c>
      <c r="B511" s="3">
        <v>4245</v>
      </c>
      <c r="C511" s="3">
        <v>0</v>
      </c>
    </row>
    <row r="512" spans="1:3" x14ac:dyDescent="0.25">
      <c r="A512" s="67">
        <v>44137</v>
      </c>
      <c r="B512" s="3">
        <v>2439</v>
      </c>
      <c r="C512" s="3">
        <v>0</v>
      </c>
    </row>
    <row r="513" spans="1:3" x14ac:dyDescent="0.25">
      <c r="A513" s="67">
        <v>44138</v>
      </c>
      <c r="B513" s="3">
        <v>2651</v>
      </c>
      <c r="C513" s="3">
        <v>0</v>
      </c>
    </row>
    <row r="514" spans="1:3" x14ac:dyDescent="0.25">
      <c r="A514" s="67">
        <v>44139</v>
      </c>
      <c r="B514" s="3">
        <v>3029</v>
      </c>
      <c r="C514" s="3">
        <v>0</v>
      </c>
    </row>
    <row r="515" spans="1:3" x14ac:dyDescent="0.25">
      <c r="A515" s="67">
        <v>44140</v>
      </c>
      <c r="B515" s="3">
        <v>1637</v>
      </c>
      <c r="C515" s="3">
        <v>0</v>
      </c>
    </row>
    <row r="516" spans="1:3" x14ac:dyDescent="0.25">
      <c r="A516" s="67">
        <v>44141</v>
      </c>
      <c r="B516" s="3">
        <v>1422</v>
      </c>
      <c r="C516" s="3">
        <v>0</v>
      </c>
    </row>
    <row r="517" spans="1:3" x14ac:dyDescent="0.25">
      <c r="A517" s="67">
        <v>44142</v>
      </c>
      <c r="B517" s="3">
        <v>1572</v>
      </c>
      <c r="C517" s="3">
        <v>0</v>
      </c>
    </row>
    <row r="518" spans="1:3" x14ac:dyDescent="0.25">
      <c r="A518" s="67">
        <v>44143</v>
      </c>
      <c r="B518" s="3">
        <v>1287</v>
      </c>
      <c r="C518" s="3">
        <v>0</v>
      </c>
    </row>
    <row r="519" spans="1:3" x14ac:dyDescent="0.25">
      <c r="A519" s="67">
        <v>44144</v>
      </c>
      <c r="B519" s="3">
        <v>1141</v>
      </c>
      <c r="C519" s="3">
        <v>0</v>
      </c>
    </row>
    <row r="520" spans="1:3" x14ac:dyDescent="0.25">
      <c r="A520" s="67">
        <v>44145</v>
      </c>
      <c r="B520" s="3">
        <v>1375</v>
      </c>
      <c r="C520" s="3">
        <v>0</v>
      </c>
    </row>
    <row r="521" spans="1:3" x14ac:dyDescent="0.25">
      <c r="A521" s="67">
        <v>44146</v>
      </c>
      <c r="B521" s="3">
        <v>1046</v>
      </c>
      <c r="C521" s="3">
        <v>0</v>
      </c>
    </row>
    <row r="522" spans="1:3" x14ac:dyDescent="0.25">
      <c r="A522" s="67">
        <v>44147</v>
      </c>
      <c r="B522" s="3">
        <v>1099</v>
      </c>
      <c r="C522" s="3">
        <v>0</v>
      </c>
    </row>
    <row r="523" spans="1:3" x14ac:dyDescent="0.25">
      <c r="A523" s="67">
        <v>44148</v>
      </c>
      <c r="B523" s="3">
        <v>1345</v>
      </c>
      <c r="C523" s="3">
        <v>0</v>
      </c>
    </row>
    <row r="524" spans="1:3" x14ac:dyDescent="0.25">
      <c r="A524" s="67">
        <v>44149</v>
      </c>
      <c r="B524" s="3">
        <v>1686</v>
      </c>
      <c r="C524" s="3">
        <v>0</v>
      </c>
    </row>
    <row r="525" spans="1:3" x14ac:dyDescent="0.25">
      <c r="A525" s="67">
        <v>44150</v>
      </c>
      <c r="B525" s="3">
        <v>1143</v>
      </c>
      <c r="C525" s="3">
        <v>0</v>
      </c>
    </row>
    <row r="526" spans="1:3" x14ac:dyDescent="0.25">
      <c r="A526" s="67">
        <v>44151</v>
      </c>
      <c r="B526" s="3">
        <v>860</v>
      </c>
      <c r="C526" s="3">
        <v>0</v>
      </c>
    </row>
    <row r="527" spans="1:3" x14ac:dyDescent="0.25">
      <c r="A527" s="67">
        <v>44152</v>
      </c>
      <c r="B527" s="3">
        <v>709</v>
      </c>
      <c r="C527" s="3">
        <v>0</v>
      </c>
    </row>
    <row r="528" spans="1:3" x14ac:dyDescent="0.25">
      <c r="A528" s="67">
        <v>44153</v>
      </c>
      <c r="B528" s="3">
        <v>710</v>
      </c>
      <c r="C528" s="3">
        <v>0</v>
      </c>
    </row>
    <row r="529" spans="1:3" x14ac:dyDescent="0.25">
      <c r="A529" s="67">
        <v>44154</v>
      </c>
      <c r="B529" s="3">
        <v>741</v>
      </c>
      <c r="C529" s="3">
        <v>0</v>
      </c>
    </row>
    <row r="530" spans="1:3" x14ac:dyDescent="0.25">
      <c r="A530" s="67">
        <v>44155</v>
      </c>
      <c r="B530" s="3">
        <v>1012</v>
      </c>
      <c r="C530" s="3">
        <v>0</v>
      </c>
    </row>
    <row r="531" spans="1:3" x14ac:dyDescent="0.25">
      <c r="A531" s="67">
        <v>44156</v>
      </c>
      <c r="B531" s="3">
        <v>1181</v>
      </c>
      <c r="C531" s="3">
        <v>0</v>
      </c>
    </row>
    <row r="532" spans="1:3" x14ac:dyDescent="0.25">
      <c r="A532" s="67">
        <v>44157</v>
      </c>
      <c r="B532" s="3">
        <v>963</v>
      </c>
      <c r="C532" s="3">
        <v>0</v>
      </c>
    </row>
    <row r="533" spans="1:3" x14ac:dyDescent="0.25">
      <c r="A533" s="67">
        <v>44158</v>
      </c>
      <c r="B533" s="3">
        <v>769</v>
      </c>
      <c r="C533" s="3">
        <v>0</v>
      </c>
    </row>
    <row r="534" spans="1:3" x14ac:dyDescent="0.25">
      <c r="A534" s="67">
        <v>44159</v>
      </c>
      <c r="B534" s="3">
        <v>683</v>
      </c>
      <c r="C534" s="3">
        <v>0</v>
      </c>
    </row>
    <row r="535" spans="1:3" x14ac:dyDescent="0.25">
      <c r="A535" s="67">
        <v>44160</v>
      </c>
      <c r="B535" s="3">
        <v>656</v>
      </c>
      <c r="C535" s="3">
        <v>0</v>
      </c>
    </row>
    <row r="536" spans="1:3" x14ac:dyDescent="0.25">
      <c r="A536" s="67">
        <v>44161</v>
      </c>
      <c r="B536" s="3">
        <v>794</v>
      </c>
      <c r="C536" s="3">
        <v>0</v>
      </c>
    </row>
    <row r="537" spans="1:3" x14ac:dyDescent="0.25">
      <c r="A537" s="67">
        <v>44162</v>
      </c>
      <c r="B537" s="3">
        <v>1061</v>
      </c>
      <c r="C537" s="3">
        <v>0</v>
      </c>
    </row>
    <row r="538" spans="1:3" x14ac:dyDescent="0.25">
      <c r="A538" s="67">
        <v>44163</v>
      </c>
      <c r="B538" s="3">
        <v>1246</v>
      </c>
      <c r="C538" s="3">
        <v>0</v>
      </c>
    </row>
    <row r="539" spans="1:3" x14ac:dyDescent="0.25">
      <c r="A539" s="67">
        <v>44164</v>
      </c>
      <c r="B539" s="3">
        <v>960</v>
      </c>
      <c r="C539" s="3">
        <v>0</v>
      </c>
    </row>
    <row r="540" spans="1:3" x14ac:dyDescent="0.25">
      <c r="A540" s="67">
        <v>44165</v>
      </c>
      <c r="B540" s="3">
        <v>785</v>
      </c>
      <c r="C540" s="3">
        <v>0</v>
      </c>
    </row>
    <row r="541" spans="1:3" x14ac:dyDescent="0.25">
      <c r="A541" s="67">
        <v>44166</v>
      </c>
      <c r="B541" s="3">
        <v>806</v>
      </c>
      <c r="C541" s="3">
        <v>528.12531651346012</v>
      </c>
    </row>
    <row r="542" spans="1:3" x14ac:dyDescent="0.25">
      <c r="A542" s="67">
        <v>44167</v>
      </c>
      <c r="B542" s="3">
        <v>1143</v>
      </c>
      <c r="C542" s="3">
        <v>715.36903459874975</v>
      </c>
    </row>
    <row r="543" spans="1:3" x14ac:dyDescent="0.25">
      <c r="A543" s="67">
        <v>44168</v>
      </c>
      <c r="B543" s="3">
        <v>1562</v>
      </c>
      <c r="C543" s="3">
        <v>1214.2853980243699</v>
      </c>
    </row>
    <row r="544" spans="1:3" x14ac:dyDescent="0.25">
      <c r="A544" s="67">
        <v>44169</v>
      </c>
      <c r="B544" s="3">
        <v>2140</v>
      </c>
      <c r="C544" s="3">
        <v>1651.9413507998397</v>
      </c>
    </row>
    <row r="545" spans="1:3" x14ac:dyDescent="0.25">
      <c r="A545" s="67">
        <v>44170</v>
      </c>
      <c r="B545" s="3">
        <v>2918</v>
      </c>
      <c r="C545" s="3">
        <v>2192.3867913546292</v>
      </c>
    </row>
    <row r="546" spans="1:3" x14ac:dyDescent="0.25">
      <c r="A546" s="67">
        <v>44171</v>
      </c>
      <c r="B546" s="3">
        <v>2164</v>
      </c>
      <c r="C546" s="3">
        <v>1628.20401945196</v>
      </c>
    </row>
    <row r="547" spans="1:3" x14ac:dyDescent="0.25">
      <c r="A547" s="67">
        <v>44172</v>
      </c>
      <c r="B547" s="3">
        <v>1372</v>
      </c>
      <c r="C547" s="3">
        <v>858.21292229719984</v>
      </c>
    </row>
    <row r="548" spans="1:3" x14ac:dyDescent="0.25">
      <c r="A548" s="67">
        <v>44173</v>
      </c>
      <c r="B548" s="3">
        <v>1453</v>
      </c>
      <c r="C548" s="3">
        <v>212.60792461703102</v>
      </c>
    </row>
    <row r="549" spans="1:3" x14ac:dyDescent="0.25">
      <c r="A549" s="67">
        <v>44174</v>
      </c>
      <c r="B549" s="3">
        <v>1599</v>
      </c>
      <c r="C549" s="3">
        <v>114.273288452407</v>
      </c>
    </row>
    <row r="550" spans="1:3" x14ac:dyDescent="0.25">
      <c r="A550" s="67">
        <v>44175</v>
      </c>
      <c r="B550" s="3">
        <v>1837</v>
      </c>
      <c r="C550" s="3">
        <v>72.83217495493102</v>
      </c>
    </row>
    <row r="551" spans="1:3" x14ac:dyDescent="0.25">
      <c r="A551" s="67">
        <v>44176</v>
      </c>
      <c r="B551" s="3">
        <v>2992</v>
      </c>
      <c r="C551" s="3">
        <v>112.75160766362299</v>
      </c>
    </row>
    <row r="552" spans="1:3" x14ac:dyDescent="0.25">
      <c r="A552" s="67">
        <v>44177</v>
      </c>
      <c r="B552" s="3">
        <v>3640</v>
      </c>
      <c r="C552" s="3">
        <v>82.459859523348996</v>
      </c>
    </row>
    <row r="553" spans="1:3" x14ac:dyDescent="0.25">
      <c r="A553" s="67">
        <v>44178</v>
      </c>
      <c r="B553" s="3">
        <v>2760</v>
      </c>
      <c r="C553" s="3">
        <v>37.130186076835301</v>
      </c>
    </row>
    <row r="554" spans="1:3" x14ac:dyDescent="0.25">
      <c r="A554" s="67">
        <v>44179</v>
      </c>
      <c r="B554" s="3">
        <v>1800</v>
      </c>
      <c r="C554" s="3">
        <v>0</v>
      </c>
    </row>
    <row r="555" spans="1:3" x14ac:dyDescent="0.25">
      <c r="A555" s="67">
        <v>44180</v>
      </c>
      <c r="B555" s="3">
        <v>1817</v>
      </c>
      <c r="C555" s="3">
        <v>0</v>
      </c>
    </row>
    <row r="556" spans="1:3" x14ac:dyDescent="0.25">
      <c r="A556" s="67">
        <v>44181</v>
      </c>
      <c r="B556" s="3">
        <v>1438</v>
      </c>
      <c r="C556" s="3">
        <v>0</v>
      </c>
    </row>
    <row r="557" spans="1:3" x14ac:dyDescent="0.25">
      <c r="A557" s="67">
        <v>44182</v>
      </c>
      <c r="B557" s="3">
        <v>1340</v>
      </c>
      <c r="C557" s="3">
        <v>0</v>
      </c>
    </row>
    <row r="558" spans="1:3" x14ac:dyDescent="0.25">
      <c r="A558" s="67">
        <v>44183</v>
      </c>
      <c r="B558" s="3">
        <v>1746</v>
      </c>
      <c r="C558" s="3">
        <v>0</v>
      </c>
    </row>
    <row r="559" spans="1:3" x14ac:dyDescent="0.25">
      <c r="A559" s="67">
        <v>44184</v>
      </c>
      <c r="B559" s="3">
        <v>1985</v>
      </c>
      <c r="C559" s="3">
        <v>0</v>
      </c>
    </row>
    <row r="560" spans="1:3" x14ac:dyDescent="0.25">
      <c r="A560" s="67">
        <v>44185</v>
      </c>
      <c r="B560" s="3">
        <v>1398</v>
      </c>
      <c r="C560" s="3">
        <v>0</v>
      </c>
    </row>
    <row r="561" spans="1:3" x14ac:dyDescent="0.25">
      <c r="A561" s="67">
        <v>44186</v>
      </c>
      <c r="B561" s="3">
        <v>1220</v>
      </c>
      <c r="C561" s="3">
        <v>0</v>
      </c>
    </row>
    <row r="562" spans="1:3" x14ac:dyDescent="0.25">
      <c r="A562" s="67">
        <v>44187</v>
      </c>
      <c r="B562" s="3">
        <v>1205</v>
      </c>
      <c r="C562" s="3">
        <v>0</v>
      </c>
    </row>
    <row r="563" spans="1:3" x14ac:dyDescent="0.25">
      <c r="A563" s="67">
        <v>44188</v>
      </c>
      <c r="B563" s="3">
        <v>1299</v>
      </c>
      <c r="C563" s="3">
        <v>0</v>
      </c>
    </row>
    <row r="564" spans="1:3" x14ac:dyDescent="0.25">
      <c r="A564" s="67">
        <v>44189</v>
      </c>
      <c r="B564" s="3">
        <v>1772</v>
      </c>
      <c r="C564" s="3">
        <v>0</v>
      </c>
    </row>
    <row r="565" spans="1:3" x14ac:dyDescent="0.25">
      <c r="A565" s="67">
        <v>44190</v>
      </c>
      <c r="B565" s="3">
        <v>3476</v>
      </c>
      <c r="C565" s="3">
        <v>0</v>
      </c>
    </row>
    <row r="566" spans="1:3" x14ac:dyDescent="0.25">
      <c r="A566" s="67">
        <v>44191</v>
      </c>
      <c r="B566" s="3">
        <v>1646</v>
      </c>
      <c r="C566" s="3">
        <v>0</v>
      </c>
    </row>
    <row r="567" spans="1:3" x14ac:dyDescent="0.25">
      <c r="A567" s="67">
        <v>44192</v>
      </c>
      <c r="B567" s="3">
        <v>1232</v>
      </c>
      <c r="C567" s="3">
        <v>0</v>
      </c>
    </row>
    <row r="568" spans="1:3" x14ac:dyDescent="0.25">
      <c r="A568" s="67">
        <v>44193</v>
      </c>
      <c r="B568" s="3">
        <v>983</v>
      </c>
      <c r="C568" s="3">
        <v>0</v>
      </c>
    </row>
    <row r="569" spans="1:3" x14ac:dyDescent="0.25">
      <c r="A569" s="67">
        <v>44194</v>
      </c>
      <c r="B569" s="3">
        <v>1048</v>
      </c>
      <c r="C569" s="3">
        <v>0</v>
      </c>
    </row>
    <row r="570" spans="1:3" x14ac:dyDescent="0.25">
      <c r="A570" s="67">
        <v>44195</v>
      </c>
      <c r="B570" s="3">
        <v>1045</v>
      </c>
      <c r="C570" s="3">
        <v>0</v>
      </c>
    </row>
    <row r="571" spans="1:3" x14ac:dyDescent="0.25">
      <c r="A571" s="67">
        <v>44196</v>
      </c>
      <c r="B571" s="3">
        <v>1948</v>
      </c>
      <c r="C571" s="3">
        <v>0</v>
      </c>
    </row>
    <row r="572" spans="1:3" x14ac:dyDescent="0.25">
      <c r="A572" s="67">
        <v>44197</v>
      </c>
      <c r="B572" s="3">
        <v>1936</v>
      </c>
      <c r="C572" s="3">
        <v>0</v>
      </c>
    </row>
    <row r="573" spans="1:3" x14ac:dyDescent="0.25">
      <c r="A573" s="67">
        <v>44198</v>
      </c>
      <c r="B573" s="3">
        <v>1015</v>
      </c>
      <c r="C573" s="3">
        <v>0</v>
      </c>
    </row>
    <row r="574" spans="1:3" x14ac:dyDescent="0.25">
      <c r="A574" s="67">
        <v>44199</v>
      </c>
      <c r="B574" s="3">
        <v>1039</v>
      </c>
      <c r="C574" s="3">
        <v>0</v>
      </c>
    </row>
    <row r="575" spans="1:3" x14ac:dyDescent="0.25">
      <c r="A575" s="67">
        <v>44200</v>
      </c>
      <c r="B575" s="3">
        <v>922</v>
      </c>
      <c r="C575" s="3">
        <v>0</v>
      </c>
    </row>
    <row r="576" spans="1:3" x14ac:dyDescent="0.25">
      <c r="A576" s="67">
        <v>44201</v>
      </c>
      <c r="B576" s="3">
        <v>838</v>
      </c>
      <c r="C576" s="3">
        <v>0</v>
      </c>
    </row>
    <row r="577" spans="1:3" x14ac:dyDescent="0.25">
      <c r="A577" s="67">
        <v>44202</v>
      </c>
      <c r="B577" s="3">
        <v>786</v>
      </c>
      <c r="C577" s="3">
        <v>0</v>
      </c>
    </row>
    <row r="578" spans="1:3" x14ac:dyDescent="0.25">
      <c r="A578" s="67">
        <v>44203</v>
      </c>
      <c r="B578" s="3">
        <v>814</v>
      </c>
      <c r="C578" s="3">
        <v>0</v>
      </c>
    </row>
    <row r="579" spans="1:3" x14ac:dyDescent="0.25">
      <c r="A579" s="67">
        <v>44204</v>
      </c>
      <c r="B579" s="3">
        <v>993</v>
      </c>
      <c r="C579" s="3">
        <v>0</v>
      </c>
    </row>
    <row r="580" spans="1:3" x14ac:dyDescent="0.25">
      <c r="A580" s="67">
        <v>44205</v>
      </c>
      <c r="B580" s="3">
        <v>1152</v>
      </c>
      <c r="C580" s="3">
        <v>0</v>
      </c>
    </row>
    <row r="581" spans="1:3" x14ac:dyDescent="0.25">
      <c r="A581" s="67">
        <v>44206</v>
      </c>
      <c r="B581" s="3">
        <v>972</v>
      </c>
      <c r="C581" s="3">
        <v>0</v>
      </c>
    </row>
    <row r="582" spans="1:3" x14ac:dyDescent="0.25">
      <c r="A582" s="67">
        <v>44207</v>
      </c>
      <c r="B582" s="3">
        <v>727</v>
      </c>
      <c r="C582" s="3">
        <v>0</v>
      </c>
    </row>
    <row r="583" spans="1:3" x14ac:dyDescent="0.25">
      <c r="A583" s="67">
        <v>44208</v>
      </c>
      <c r="B583" s="3">
        <v>642</v>
      </c>
      <c r="C583" s="3">
        <v>0</v>
      </c>
    </row>
    <row r="584" spans="1:3" x14ac:dyDescent="0.25">
      <c r="A584" s="67">
        <v>44209</v>
      </c>
      <c r="B584" s="3">
        <v>711</v>
      </c>
      <c r="C584" s="3">
        <v>0</v>
      </c>
    </row>
    <row r="585" spans="1:3" x14ac:dyDescent="0.25">
      <c r="A585" s="67">
        <v>44210</v>
      </c>
      <c r="B585" s="3">
        <v>756</v>
      </c>
      <c r="C585" s="3">
        <v>0</v>
      </c>
    </row>
    <row r="586" spans="1:3" x14ac:dyDescent="0.25">
      <c r="A586" s="67">
        <v>44211</v>
      </c>
      <c r="B586" s="3">
        <v>847</v>
      </c>
      <c r="C586" s="3">
        <v>0</v>
      </c>
    </row>
    <row r="587" spans="1:3" x14ac:dyDescent="0.25">
      <c r="A587" s="67">
        <v>44212</v>
      </c>
      <c r="B587" s="3">
        <v>901</v>
      </c>
      <c r="C587" s="3">
        <v>0</v>
      </c>
    </row>
    <row r="588" spans="1:3" x14ac:dyDescent="0.25">
      <c r="A588" s="67">
        <v>44213</v>
      </c>
      <c r="B588" s="3">
        <v>809</v>
      </c>
      <c r="C588" s="3">
        <v>0</v>
      </c>
    </row>
    <row r="589" spans="1:3" x14ac:dyDescent="0.25">
      <c r="A589" s="67">
        <v>44214</v>
      </c>
      <c r="B589" s="3">
        <v>677</v>
      </c>
      <c r="C589" s="3">
        <v>0</v>
      </c>
    </row>
    <row r="590" spans="1:3" x14ac:dyDescent="0.25">
      <c r="A590" s="67">
        <v>44215</v>
      </c>
      <c r="B590" s="3">
        <v>610</v>
      </c>
      <c r="C590" s="3">
        <v>0</v>
      </c>
    </row>
    <row r="591" spans="1:3" x14ac:dyDescent="0.25">
      <c r="A591" s="67">
        <v>44216</v>
      </c>
      <c r="B591" s="3">
        <v>598</v>
      </c>
      <c r="C591" s="3">
        <v>0</v>
      </c>
    </row>
    <row r="592" spans="1:3" x14ac:dyDescent="0.25">
      <c r="A592" s="67">
        <v>44217</v>
      </c>
      <c r="B592" s="3">
        <v>579</v>
      </c>
      <c r="C592" s="3">
        <v>0</v>
      </c>
    </row>
    <row r="593" spans="1:3" x14ac:dyDescent="0.25">
      <c r="A593" s="67">
        <v>44218</v>
      </c>
      <c r="B593" s="3">
        <v>764</v>
      </c>
      <c r="C593" s="3">
        <v>0</v>
      </c>
    </row>
    <row r="594" spans="1:3" x14ac:dyDescent="0.25">
      <c r="A594" s="67">
        <v>44219</v>
      </c>
      <c r="B594" s="3">
        <v>902</v>
      </c>
      <c r="C594" s="3">
        <v>0</v>
      </c>
    </row>
    <row r="595" spans="1:3" x14ac:dyDescent="0.25">
      <c r="A595" s="67">
        <v>44220</v>
      </c>
      <c r="B595" s="3">
        <v>906</v>
      </c>
      <c r="C595" s="3">
        <v>0</v>
      </c>
    </row>
    <row r="596" spans="1:3" x14ac:dyDescent="0.25">
      <c r="A596" s="67">
        <v>44221</v>
      </c>
      <c r="B596" s="3">
        <v>716</v>
      </c>
      <c r="C596" s="3">
        <v>0</v>
      </c>
    </row>
    <row r="597" spans="1:3" x14ac:dyDescent="0.25">
      <c r="A597" s="67">
        <v>44222</v>
      </c>
      <c r="B597" s="3">
        <v>633</v>
      </c>
      <c r="C597" s="3">
        <v>0</v>
      </c>
    </row>
    <row r="598" spans="1:3" x14ac:dyDescent="0.25">
      <c r="A598" s="67">
        <v>44223</v>
      </c>
      <c r="B598" s="3">
        <v>632</v>
      </c>
      <c r="C598" s="3">
        <v>0</v>
      </c>
    </row>
    <row r="599" spans="1:3" x14ac:dyDescent="0.25">
      <c r="A599" s="67">
        <v>44224</v>
      </c>
      <c r="B599" s="3">
        <v>688</v>
      </c>
      <c r="C599" s="3">
        <v>0</v>
      </c>
    </row>
    <row r="600" spans="1:3" x14ac:dyDescent="0.25">
      <c r="A600" s="67">
        <v>44225</v>
      </c>
      <c r="B600" s="3">
        <v>888</v>
      </c>
      <c r="C600" s="3">
        <v>0</v>
      </c>
    </row>
    <row r="601" spans="1:3" x14ac:dyDescent="0.25">
      <c r="A601" s="67">
        <v>44226</v>
      </c>
      <c r="B601" s="3">
        <v>1128</v>
      </c>
      <c r="C601" s="3">
        <v>0</v>
      </c>
    </row>
    <row r="602" spans="1:3" x14ac:dyDescent="0.25">
      <c r="A602" s="67">
        <v>44227</v>
      </c>
      <c r="B602" s="3">
        <v>865</v>
      </c>
      <c r="C602" s="3">
        <v>0</v>
      </c>
    </row>
    <row r="603" spans="1:3" x14ac:dyDescent="0.25">
      <c r="A603" s="67">
        <v>44228</v>
      </c>
      <c r="B603" s="3">
        <v>687</v>
      </c>
      <c r="C603" s="3">
        <v>0</v>
      </c>
    </row>
    <row r="604" spans="1:3" x14ac:dyDescent="0.25">
      <c r="A604" s="67">
        <v>44229</v>
      </c>
      <c r="B604" s="3">
        <v>686</v>
      </c>
      <c r="C604" s="3">
        <v>0</v>
      </c>
    </row>
    <row r="605" spans="1:3" x14ac:dyDescent="0.25">
      <c r="A605" s="67">
        <v>44230</v>
      </c>
      <c r="B605" s="3">
        <v>810</v>
      </c>
      <c r="C605" s="3">
        <v>0</v>
      </c>
    </row>
    <row r="606" spans="1:3" x14ac:dyDescent="0.25">
      <c r="A606" s="67">
        <v>44231</v>
      </c>
      <c r="B606" s="3">
        <v>921</v>
      </c>
      <c r="C606" s="3">
        <v>0</v>
      </c>
    </row>
    <row r="607" spans="1:3" x14ac:dyDescent="0.25">
      <c r="A607" s="67">
        <v>44232</v>
      </c>
      <c r="B607" s="3">
        <v>1057</v>
      </c>
      <c r="C607" s="3">
        <v>0</v>
      </c>
    </row>
    <row r="608" spans="1:3" x14ac:dyDescent="0.25">
      <c r="A608" s="67">
        <v>44233</v>
      </c>
      <c r="B608" s="3">
        <v>1421</v>
      </c>
      <c r="C608" s="3">
        <v>0</v>
      </c>
    </row>
    <row r="609" spans="1:3" x14ac:dyDescent="0.25">
      <c r="A609" s="67">
        <v>44234</v>
      </c>
      <c r="B609" s="3">
        <v>1256</v>
      </c>
      <c r="C609" s="3">
        <v>0</v>
      </c>
    </row>
    <row r="610" spans="1:3" x14ac:dyDescent="0.25">
      <c r="A610" s="67">
        <v>44235</v>
      </c>
      <c r="B610" s="3">
        <v>2017</v>
      </c>
      <c r="C610" s="3">
        <v>0</v>
      </c>
    </row>
    <row r="611" spans="1:3" x14ac:dyDescent="0.25">
      <c r="A611" s="67">
        <v>44236</v>
      </c>
      <c r="B611" s="3">
        <v>1149</v>
      </c>
      <c r="C611" s="3">
        <v>0</v>
      </c>
    </row>
    <row r="612" spans="1:3" x14ac:dyDescent="0.25">
      <c r="A612" s="67">
        <v>44237</v>
      </c>
      <c r="B612" s="3">
        <v>1150</v>
      </c>
      <c r="C612" s="3">
        <v>0</v>
      </c>
    </row>
    <row r="613" spans="1:3" x14ac:dyDescent="0.25">
      <c r="A613" s="67">
        <v>44238</v>
      </c>
      <c r="B613" s="3">
        <v>1016</v>
      </c>
      <c r="C613" s="3">
        <v>0</v>
      </c>
    </row>
    <row r="614" spans="1:3" x14ac:dyDescent="0.25">
      <c r="A614" s="67">
        <v>44239</v>
      </c>
      <c r="B614" s="3">
        <v>1300</v>
      </c>
      <c r="C614" s="3">
        <v>0</v>
      </c>
    </row>
    <row r="615" spans="1:3" x14ac:dyDescent="0.25">
      <c r="A615" s="67">
        <v>44240</v>
      </c>
      <c r="B615" s="3">
        <v>1586</v>
      </c>
      <c r="C615" s="3">
        <v>0</v>
      </c>
    </row>
    <row r="616" spans="1:3" x14ac:dyDescent="0.25">
      <c r="A616" s="67">
        <v>44241</v>
      </c>
      <c r="B616" s="3">
        <v>1374</v>
      </c>
      <c r="C616" s="3">
        <v>0</v>
      </c>
    </row>
    <row r="617" spans="1:3" x14ac:dyDescent="0.25">
      <c r="A617" s="67">
        <v>44242</v>
      </c>
      <c r="B617" s="3">
        <v>1080</v>
      </c>
      <c r="C617" s="3">
        <v>0</v>
      </c>
    </row>
    <row r="618" spans="1:3" x14ac:dyDescent="0.25">
      <c r="A618" s="67">
        <v>44243</v>
      </c>
      <c r="B618" s="3">
        <v>1020</v>
      </c>
      <c r="C618" s="3">
        <v>0</v>
      </c>
    </row>
    <row r="619" spans="1:3" x14ac:dyDescent="0.25">
      <c r="A619" s="67">
        <v>44244</v>
      </c>
      <c r="B619" s="3">
        <v>1077</v>
      </c>
      <c r="C619" s="3">
        <v>0</v>
      </c>
    </row>
    <row r="620" spans="1:3" x14ac:dyDescent="0.25">
      <c r="A620" s="67">
        <v>44245</v>
      </c>
      <c r="B620" s="3">
        <v>1004</v>
      </c>
      <c r="C620" s="3">
        <v>0</v>
      </c>
    </row>
    <row r="621" spans="1:3" x14ac:dyDescent="0.25">
      <c r="A621" s="67">
        <v>44246</v>
      </c>
      <c r="B621" s="3">
        <v>1245</v>
      </c>
      <c r="C621" s="3">
        <v>0</v>
      </c>
    </row>
    <row r="622" spans="1:3" x14ac:dyDescent="0.25">
      <c r="A622" s="67">
        <v>44247</v>
      </c>
      <c r="B622" s="3">
        <v>1521</v>
      </c>
      <c r="C622" s="3">
        <v>0</v>
      </c>
    </row>
    <row r="623" spans="1:3" x14ac:dyDescent="0.25">
      <c r="A623" s="67">
        <v>44248</v>
      </c>
      <c r="B623" s="3">
        <v>1142</v>
      </c>
      <c r="C623" s="3">
        <v>0</v>
      </c>
    </row>
    <row r="624" spans="1:3" x14ac:dyDescent="0.25">
      <c r="A624" s="67">
        <v>44249</v>
      </c>
      <c r="B624" s="3">
        <v>970</v>
      </c>
      <c r="C624" s="3">
        <v>0</v>
      </c>
    </row>
    <row r="625" spans="1:3" x14ac:dyDescent="0.25">
      <c r="A625" s="67">
        <v>44250</v>
      </c>
      <c r="B625" s="3">
        <v>936</v>
      </c>
      <c r="C625" s="3">
        <v>0</v>
      </c>
    </row>
    <row r="626" spans="1:3" x14ac:dyDescent="0.25">
      <c r="A626" s="67">
        <v>44251</v>
      </c>
      <c r="B626" s="3">
        <v>925</v>
      </c>
      <c r="C626" s="3">
        <v>0</v>
      </c>
    </row>
    <row r="627" spans="1:3" x14ac:dyDescent="0.25">
      <c r="A627" s="67">
        <v>44252</v>
      </c>
      <c r="B627" s="3">
        <v>873</v>
      </c>
      <c r="C627" s="3">
        <v>0</v>
      </c>
    </row>
    <row r="628" spans="1:3" x14ac:dyDescent="0.25">
      <c r="A628" s="67">
        <v>44253</v>
      </c>
      <c r="B628" s="3">
        <v>1302</v>
      </c>
      <c r="C628" s="3">
        <v>0</v>
      </c>
    </row>
    <row r="629" spans="1:3" x14ac:dyDescent="0.25">
      <c r="A629" s="67">
        <v>44254</v>
      </c>
      <c r="B629" s="3">
        <v>1545</v>
      </c>
      <c r="C629" s="3">
        <v>0</v>
      </c>
    </row>
    <row r="630" spans="1:3" x14ac:dyDescent="0.25">
      <c r="A630" s="67">
        <v>44255</v>
      </c>
      <c r="B630" s="3">
        <v>1226</v>
      </c>
      <c r="C630" s="3">
        <v>0</v>
      </c>
    </row>
    <row r="631" spans="1:3" x14ac:dyDescent="0.25">
      <c r="A631" s="67">
        <v>44256</v>
      </c>
      <c r="B631" s="3">
        <v>1054</v>
      </c>
      <c r="C631" s="3">
        <v>0</v>
      </c>
    </row>
    <row r="632" spans="1:3" x14ac:dyDescent="0.25">
      <c r="A632" s="67">
        <v>44257</v>
      </c>
      <c r="B632" s="3">
        <v>926</v>
      </c>
      <c r="C632" s="3">
        <v>0</v>
      </c>
    </row>
    <row r="633" spans="1:3" x14ac:dyDescent="0.25">
      <c r="A633" s="67">
        <v>44258</v>
      </c>
      <c r="B633" s="3">
        <v>1129</v>
      </c>
      <c r="C633" s="3">
        <v>0</v>
      </c>
    </row>
    <row r="634" spans="1:3" x14ac:dyDescent="0.25">
      <c r="A634" s="67">
        <v>44259</v>
      </c>
      <c r="B634" s="3">
        <v>1027</v>
      </c>
      <c r="C634" s="3">
        <v>0</v>
      </c>
    </row>
    <row r="635" spans="1:3" x14ac:dyDescent="0.25">
      <c r="A635" s="67">
        <v>44260</v>
      </c>
      <c r="B635" s="3">
        <v>1520</v>
      </c>
      <c r="C635" s="3">
        <v>0</v>
      </c>
    </row>
    <row r="636" spans="1:3" x14ac:dyDescent="0.25">
      <c r="A636" s="67">
        <v>44261</v>
      </c>
      <c r="B636" s="3">
        <v>1634</v>
      </c>
      <c r="C636" s="3">
        <v>0</v>
      </c>
    </row>
    <row r="637" spans="1:3" x14ac:dyDescent="0.25">
      <c r="A637" s="67">
        <v>44262</v>
      </c>
      <c r="B637" s="3">
        <v>1290</v>
      </c>
      <c r="C637" s="3">
        <v>0</v>
      </c>
    </row>
    <row r="638" spans="1:3" x14ac:dyDescent="0.25">
      <c r="A638" s="67">
        <v>44263</v>
      </c>
      <c r="B638" s="3">
        <v>985</v>
      </c>
      <c r="C638" s="3">
        <v>0</v>
      </c>
    </row>
    <row r="639" spans="1:3" x14ac:dyDescent="0.25">
      <c r="A639" s="67">
        <v>44264</v>
      </c>
      <c r="B639" s="3">
        <v>1010</v>
      </c>
      <c r="C639" s="3">
        <v>0</v>
      </c>
    </row>
    <row r="640" spans="1:3" x14ac:dyDescent="0.25">
      <c r="A640" s="67">
        <v>44265</v>
      </c>
      <c r="B640" s="3">
        <v>1103</v>
      </c>
      <c r="C640" s="3">
        <v>0</v>
      </c>
    </row>
    <row r="641" spans="1:3" x14ac:dyDescent="0.25">
      <c r="A641" s="67">
        <v>44266</v>
      </c>
      <c r="B641" s="3">
        <v>1004</v>
      </c>
      <c r="C641" s="3">
        <v>0</v>
      </c>
    </row>
    <row r="642" spans="1:3" x14ac:dyDescent="0.25">
      <c r="A642" s="67">
        <v>44267</v>
      </c>
      <c r="B642" s="3">
        <v>1425</v>
      </c>
      <c r="C642" s="3">
        <v>0</v>
      </c>
    </row>
    <row r="643" spans="1:3" x14ac:dyDescent="0.25">
      <c r="A643" s="67">
        <v>44268</v>
      </c>
      <c r="B643" s="3">
        <v>1750</v>
      </c>
      <c r="C643" s="3">
        <v>0</v>
      </c>
    </row>
    <row r="644" spans="1:3" x14ac:dyDescent="0.25">
      <c r="A644" s="67">
        <v>44269</v>
      </c>
      <c r="B644" s="3">
        <v>1472</v>
      </c>
      <c r="C644" s="3">
        <v>0</v>
      </c>
    </row>
    <row r="645" spans="1:3" x14ac:dyDescent="0.25">
      <c r="A645" s="67">
        <v>44270</v>
      </c>
      <c r="B645" s="3">
        <v>1054</v>
      </c>
      <c r="C645" s="3">
        <v>0</v>
      </c>
    </row>
    <row r="646" spans="1:3" x14ac:dyDescent="0.25">
      <c r="A646" s="67">
        <v>44271</v>
      </c>
      <c r="B646" s="3">
        <v>1022</v>
      </c>
      <c r="C646" s="3">
        <v>0</v>
      </c>
    </row>
    <row r="647" spans="1:3" x14ac:dyDescent="0.25">
      <c r="A647" s="67">
        <v>44272</v>
      </c>
      <c r="B647" s="3">
        <v>1242</v>
      </c>
      <c r="C647" s="3">
        <v>0</v>
      </c>
    </row>
    <row r="648" spans="1:3" x14ac:dyDescent="0.25">
      <c r="A648" s="67">
        <v>44273</v>
      </c>
      <c r="B648" s="3">
        <v>1171</v>
      </c>
      <c r="C648" s="3">
        <v>0</v>
      </c>
    </row>
    <row r="649" spans="1:3" x14ac:dyDescent="0.25">
      <c r="A649" s="67">
        <v>44274</v>
      </c>
      <c r="B649" s="3">
        <v>1631</v>
      </c>
      <c r="C649" s="3">
        <v>0</v>
      </c>
    </row>
    <row r="650" spans="1:3" x14ac:dyDescent="0.25">
      <c r="A650" s="67">
        <v>44275</v>
      </c>
      <c r="B650" s="3">
        <v>2005</v>
      </c>
      <c r="C650" s="3">
        <v>0</v>
      </c>
    </row>
    <row r="651" spans="1:3" x14ac:dyDescent="0.25">
      <c r="A651" s="67">
        <v>44276</v>
      </c>
      <c r="B651" s="3">
        <v>1622</v>
      </c>
      <c r="C651" s="3">
        <v>0</v>
      </c>
    </row>
    <row r="652" spans="1:3" x14ac:dyDescent="0.25">
      <c r="A652" s="67">
        <v>44277</v>
      </c>
      <c r="B652" s="3">
        <v>2051</v>
      </c>
      <c r="C652" s="3">
        <v>0</v>
      </c>
    </row>
    <row r="653" spans="1:3" x14ac:dyDescent="0.25">
      <c r="A653" s="67">
        <v>44278</v>
      </c>
      <c r="B653" s="3">
        <v>1238</v>
      </c>
      <c r="C653" s="3">
        <v>0</v>
      </c>
    </row>
    <row r="654" spans="1:3" x14ac:dyDescent="0.25">
      <c r="A654" s="67">
        <v>44279</v>
      </c>
      <c r="B654" s="3">
        <v>1174</v>
      </c>
      <c r="C654" s="3">
        <v>0</v>
      </c>
    </row>
    <row r="655" spans="1:3" x14ac:dyDescent="0.25">
      <c r="A655" s="67">
        <v>44280</v>
      </c>
      <c r="B655" s="3">
        <v>1274</v>
      </c>
      <c r="C655" s="3">
        <v>0</v>
      </c>
    </row>
    <row r="656" spans="1:3" x14ac:dyDescent="0.25">
      <c r="A656" s="67">
        <v>44281</v>
      </c>
      <c r="B656" s="3">
        <v>1737</v>
      </c>
      <c r="C656" s="3">
        <v>0</v>
      </c>
    </row>
    <row r="657" spans="1:3" x14ac:dyDescent="0.25">
      <c r="A657" s="67">
        <v>44282</v>
      </c>
      <c r="B657" s="3">
        <v>2131</v>
      </c>
      <c r="C657" s="3">
        <v>0</v>
      </c>
    </row>
    <row r="658" spans="1:3" x14ac:dyDescent="0.25">
      <c r="A658" s="67">
        <v>44283</v>
      </c>
      <c r="B658" s="3">
        <v>1719</v>
      </c>
      <c r="C658" s="3">
        <v>0</v>
      </c>
    </row>
    <row r="659" spans="1:3" x14ac:dyDescent="0.25">
      <c r="A659" s="67">
        <v>44284</v>
      </c>
      <c r="B659" s="3">
        <v>1322</v>
      </c>
      <c r="C659" s="3">
        <v>0</v>
      </c>
    </row>
    <row r="660" spans="1:3" x14ac:dyDescent="0.25">
      <c r="A660" s="67">
        <v>44285</v>
      </c>
      <c r="B660" s="3">
        <v>1799</v>
      </c>
      <c r="C660" s="3">
        <v>0</v>
      </c>
    </row>
    <row r="661" spans="1:3" x14ac:dyDescent="0.25">
      <c r="A661" s="67">
        <v>44286</v>
      </c>
      <c r="B661" s="3">
        <v>2125</v>
      </c>
      <c r="C661" s="3">
        <v>0</v>
      </c>
    </row>
    <row r="662" spans="1:3" x14ac:dyDescent="0.25">
      <c r="A662" s="67">
        <v>44287</v>
      </c>
      <c r="B662" s="3">
        <v>2545</v>
      </c>
      <c r="C662" s="3">
        <v>0</v>
      </c>
    </row>
    <row r="663" spans="1:3" x14ac:dyDescent="0.25">
      <c r="A663" s="67">
        <v>44288</v>
      </c>
      <c r="B663" s="3">
        <v>2788</v>
      </c>
      <c r="C663" s="3">
        <v>0</v>
      </c>
    </row>
    <row r="664" spans="1:3" x14ac:dyDescent="0.25">
      <c r="A664" s="67">
        <v>44289</v>
      </c>
      <c r="B664" s="3">
        <v>3096</v>
      </c>
      <c r="C664" s="3">
        <v>0</v>
      </c>
    </row>
    <row r="665" spans="1:3" x14ac:dyDescent="0.25">
      <c r="A665" s="67">
        <v>44290</v>
      </c>
      <c r="B665" s="3">
        <v>3026</v>
      </c>
      <c r="C665" s="3">
        <v>0</v>
      </c>
    </row>
    <row r="666" spans="1:3" x14ac:dyDescent="0.25">
      <c r="A666" s="67">
        <v>44291</v>
      </c>
      <c r="B666" s="3">
        <v>2827</v>
      </c>
      <c r="C666" s="3">
        <v>0</v>
      </c>
    </row>
    <row r="667" spans="1:3" x14ac:dyDescent="0.25">
      <c r="A667" s="67">
        <v>44292</v>
      </c>
      <c r="B667" s="3">
        <v>1881</v>
      </c>
      <c r="C667" s="3">
        <v>0</v>
      </c>
    </row>
    <row r="668" spans="1:3" x14ac:dyDescent="0.25">
      <c r="A668" s="67">
        <v>44293</v>
      </c>
      <c r="B668" s="3">
        <v>2008</v>
      </c>
      <c r="C668" s="3">
        <v>0</v>
      </c>
    </row>
    <row r="669" spans="1:3" x14ac:dyDescent="0.25">
      <c r="A669" s="67">
        <v>44294</v>
      </c>
      <c r="B669" s="3">
        <v>1807</v>
      </c>
      <c r="C669" s="3">
        <v>0</v>
      </c>
    </row>
    <row r="670" spans="1:3" x14ac:dyDescent="0.25">
      <c r="A670" s="67">
        <v>44295</v>
      </c>
      <c r="B670" s="3">
        <v>2467</v>
      </c>
      <c r="C670" s="3">
        <v>0</v>
      </c>
    </row>
    <row r="671" spans="1:3" x14ac:dyDescent="0.25">
      <c r="A671" s="67">
        <v>44296</v>
      </c>
      <c r="B671" s="3">
        <v>3123</v>
      </c>
      <c r="C671" s="3">
        <v>0</v>
      </c>
    </row>
    <row r="672" spans="1:3" x14ac:dyDescent="0.25">
      <c r="A672" s="67">
        <v>44297</v>
      </c>
      <c r="B672" s="3">
        <v>2534</v>
      </c>
      <c r="C672" s="3">
        <v>0</v>
      </c>
    </row>
    <row r="673" spans="1:3" x14ac:dyDescent="0.25">
      <c r="A673" s="67">
        <v>44298</v>
      </c>
      <c r="B673" s="3">
        <v>2609</v>
      </c>
      <c r="C673" s="3">
        <v>0</v>
      </c>
    </row>
    <row r="674" spans="1:3" x14ac:dyDescent="0.25">
      <c r="A674" s="67">
        <v>44299</v>
      </c>
      <c r="B674" s="3">
        <v>2140</v>
      </c>
      <c r="C674" s="3">
        <v>0</v>
      </c>
    </row>
    <row r="675" spans="1:3" x14ac:dyDescent="0.25">
      <c r="A675" s="67">
        <v>44300</v>
      </c>
      <c r="B675" s="3">
        <v>2079</v>
      </c>
      <c r="C675" s="3">
        <v>0</v>
      </c>
    </row>
    <row r="676" spans="1:3" x14ac:dyDescent="0.25">
      <c r="A676" s="67">
        <v>44301</v>
      </c>
      <c r="B676" s="3">
        <v>2477</v>
      </c>
      <c r="C676" s="3">
        <v>0</v>
      </c>
    </row>
    <row r="677" spans="1:3" x14ac:dyDescent="0.25">
      <c r="A677" s="67">
        <v>44302</v>
      </c>
      <c r="B677" s="3">
        <v>3328</v>
      </c>
      <c r="C677" s="3">
        <v>0</v>
      </c>
    </row>
    <row r="678" spans="1:3" x14ac:dyDescent="0.25">
      <c r="A678" s="67">
        <v>44303</v>
      </c>
      <c r="B678" s="3">
        <v>4827</v>
      </c>
      <c r="C678" s="3">
        <v>0</v>
      </c>
    </row>
    <row r="679" spans="1:3" x14ac:dyDescent="0.25">
      <c r="A679" s="67">
        <v>44304</v>
      </c>
      <c r="B679" s="3">
        <v>3208</v>
      </c>
      <c r="C679" s="3">
        <v>0</v>
      </c>
    </row>
    <row r="680" spans="1:3" x14ac:dyDescent="0.25">
      <c r="A680" s="67">
        <v>44305</v>
      </c>
      <c r="B680" s="3">
        <v>2030</v>
      </c>
      <c r="C680" s="3">
        <v>0</v>
      </c>
    </row>
    <row r="681" spans="1:3" x14ac:dyDescent="0.25">
      <c r="A681" s="67">
        <v>44306</v>
      </c>
      <c r="B681" s="3">
        <v>1966</v>
      </c>
      <c r="C681" s="3">
        <v>4653.6630752600504</v>
      </c>
    </row>
    <row r="682" spans="1:3" x14ac:dyDescent="0.25">
      <c r="A682" s="67">
        <v>44307</v>
      </c>
      <c r="B682" s="3">
        <v>1993</v>
      </c>
      <c r="C682" s="3">
        <v>4756.9349824812107</v>
      </c>
    </row>
    <row r="683" spans="1:3" x14ac:dyDescent="0.25">
      <c r="A683" s="67">
        <v>44308</v>
      </c>
      <c r="B683" s="3">
        <v>2138</v>
      </c>
      <c r="C683" s="3">
        <v>5375.7309794450794</v>
      </c>
    </row>
    <row r="684" spans="1:3" x14ac:dyDescent="0.25">
      <c r="A684" s="67">
        <v>44309</v>
      </c>
      <c r="B684" s="3">
        <v>3537</v>
      </c>
      <c r="C684" s="3">
        <v>9117.9197353445015</v>
      </c>
    </row>
    <row r="685" spans="1:3" x14ac:dyDescent="0.25">
      <c r="A685" s="67">
        <v>44310</v>
      </c>
      <c r="B685" s="3">
        <v>4943</v>
      </c>
      <c r="C685" s="3">
        <v>14210.504846341799</v>
      </c>
    </row>
    <row r="686" spans="1:3" x14ac:dyDescent="0.25">
      <c r="A686" s="67">
        <v>44311</v>
      </c>
      <c r="B686" s="3">
        <v>3090</v>
      </c>
      <c r="C686" s="3">
        <v>9735.0863260453989</v>
      </c>
    </row>
    <row r="687" spans="1:3" x14ac:dyDescent="0.25">
      <c r="A687" s="67">
        <v>44312</v>
      </c>
      <c r="B687" s="3">
        <v>2099</v>
      </c>
      <c r="C687" s="3">
        <v>6093.2271049252995</v>
      </c>
    </row>
    <row r="688" spans="1:3" x14ac:dyDescent="0.25">
      <c r="A688" s="67">
        <v>44313</v>
      </c>
      <c r="B688" s="3">
        <v>1923</v>
      </c>
      <c r="C688" s="3">
        <v>5980.6104207999997</v>
      </c>
    </row>
    <row r="689" spans="1:3" x14ac:dyDescent="0.25">
      <c r="A689" s="67">
        <v>44314</v>
      </c>
      <c r="B689" s="3">
        <v>2062</v>
      </c>
      <c r="C689" s="3">
        <v>5993.8874426201019</v>
      </c>
    </row>
    <row r="690" spans="1:3" x14ac:dyDescent="0.25">
      <c r="A690" s="67">
        <v>44315</v>
      </c>
      <c r="B690" s="3">
        <v>2113</v>
      </c>
      <c r="C690" s="3">
        <v>6323.995756192302</v>
      </c>
    </row>
    <row r="691" spans="1:3" x14ac:dyDescent="0.25">
      <c r="A691" s="67">
        <v>44316</v>
      </c>
      <c r="B691" s="3">
        <v>3581</v>
      </c>
      <c r="C691" s="3">
        <v>10417.867792467197</v>
      </c>
    </row>
    <row r="692" spans="1:3" x14ac:dyDescent="0.25">
      <c r="A692" s="67">
        <v>44317</v>
      </c>
      <c r="B692" s="3">
        <v>4911</v>
      </c>
      <c r="C692" s="3">
        <v>15226.051921923798</v>
      </c>
    </row>
    <row r="693" spans="1:3" x14ac:dyDescent="0.25">
      <c r="A693" s="67">
        <v>44318</v>
      </c>
      <c r="B693" s="3">
        <v>4485</v>
      </c>
      <c r="C693" s="3">
        <v>14550.391282329201</v>
      </c>
    </row>
    <row r="694" spans="1:3" x14ac:dyDescent="0.25">
      <c r="A694" s="67">
        <v>44319</v>
      </c>
      <c r="B694" s="3">
        <v>2937</v>
      </c>
      <c r="C694" s="3">
        <v>9910.4434564003022</v>
      </c>
    </row>
    <row r="695" spans="1:3" x14ac:dyDescent="0.25">
      <c r="A695" s="67">
        <v>44320</v>
      </c>
      <c r="B695" s="3">
        <v>2160</v>
      </c>
      <c r="C695" s="3">
        <v>7045.7088543561404</v>
      </c>
    </row>
    <row r="696" spans="1:3" x14ac:dyDescent="0.25">
      <c r="A696" s="67">
        <v>44321</v>
      </c>
      <c r="B696" s="3">
        <v>2225</v>
      </c>
      <c r="C696" s="3">
        <v>7285.6741276846597</v>
      </c>
    </row>
    <row r="697" spans="1:3" x14ac:dyDescent="0.25">
      <c r="A697" s="67">
        <v>44322</v>
      </c>
      <c r="B697" s="3">
        <v>2099</v>
      </c>
      <c r="C697" s="3">
        <v>7189.0593626357004</v>
      </c>
    </row>
    <row r="698" spans="1:3" x14ac:dyDescent="0.25">
      <c r="A698" s="67">
        <v>44323</v>
      </c>
      <c r="B698" s="3">
        <v>3241</v>
      </c>
      <c r="C698" s="3">
        <v>10675.682065507772</v>
      </c>
    </row>
    <row r="699" spans="1:3" x14ac:dyDescent="0.25">
      <c r="A699" s="67">
        <v>44324</v>
      </c>
      <c r="B699" s="3">
        <v>4478</v>
      </c>
      <c r="C699" s="3">
        <v>16119.54070980914</v>
      </c>
    </row>
    <row r="700" spans="1:3" x14ac:dyDescent="0.25">
      <c r="A700" s="67">
        <v>44325</v>
      </c>
      <c r="B700" s="3">
        <v>3383</v>
      </c>
      <c r="C700" s="3">
        <v>12555.018831098358</v>
      </c>
    </row>
    <row r="701" spans="1:3" x14ac:dyDescent="0.25">
      <c r="A701" s="67">
        <v>44326</v>
      </c>
      <c r="B701" s="3">
        <v>2104</v>
      </c>
      <c r="C701" s="3">
        <v>7580.8770248162318</v>
      </c>
    </row>
    <row r="702" spans="1:3" x14ac:dyDescent="0.25">
      <c r="A702" s="67">
        <v>44327</v>
      </c>
      <c r="B702" s="3">
        <v>2088</v>
      </c>
      <c r="C702" s="3">
        <v>7037.9816816255607</v>
      </c>
    </row>
    <row r="703" spans="1:3" x14ac:dyDescent="0.25">
      <c r="A703" s="67">
        <v>44328</v>
      </c>
      <c r="B703" s="3">
        <v>2127</v>
      </c>
      <c r="C703" s="3">
        <v>7152.3000208319863</v>
      </c>
    </row>
    <row r="704" spans="1:3" x14ac:dyDescent="0.25">
      <c r="A704" s="67">
        <v>44329</v>
      </c>
      <c r="B704" s="3">
        <v>3275</v>
      </c>
      <c r="C704" s="3">
        <v>11245.255715444855</v>
      </c>
    </row>
    <row r="705" spans="1:3" x14ac:dyDescent="0.25">
      <c r="A705" s="67">
        <v>44330</v>
      </c>
      <c r="B705" s="3">
        <v>3853</v>
      </c>
      <c r="C705" s="3">
        <v>12931.507756005127</v>
      </c>
    </row>
    <row r="706" spans="1:3" x14ac:dyDescent="0.25">
      <c r="A706" s="67">
        <v>44331</v>
      </c>
      <c r="B706" s="3">
        <v>5602</v>
      </c>
      <c r="C706" s="3">
        <v>19726.722934001937</v>
      </c>
    </row>
    <row r="707" spans="1:3" x14ac:dyDescent="0.25">
      <c r="A707" s="67">
        <v>44332</v>
      </c>
      <c r="B707" s="3">
        <v>3766</v>
      </c>
      <c r="C707" s="3">
        <v>14184.307830958754</v>
      </c>
    </row>
    <row r="708" spans="1:3" x14ac:dyDescent="0.25">
      <c r="A708" s="67">
        <v>44333</v>
      </c>
      <c r="B708" s="3">
        <v>3104</v>
      </c>
      <c r="C708" s="3">
        <v>10629.85695916963</v>
      </c>
    </row>
    <row r="709" spans="1:3" x14ac:dyDescent="0.25">
      <c r="A709" s="67">
        <v>44334</v>
      </c>
      <c r="B709" s="3">
        <v>2712</v>
      </c>
      <c r="C709" s="3">
        <v>9097.4642913511016</v>
      </c>
    </row>
    <row r="710" spans="1:3" x14ac:dyDescent="0.25">
      <c r="A710" s="67">
        <v>44335</v>
      </c>
      <c r="B710" s="3">
        <v>2944</v>
      </c>
      <c r="C710" s="3">
        <v>9300.796171460901</v>
      </c>
    </row>
    <row r="711" spans="1:3" x14ac:dyDescent="0.25">
      <c r="A711" s="67">
        <v>44336</v>
      </c>
      <c r="B711" s="3">
        <v>3244</v>
      </c>
      <c r="C711" s="3">
        <v>10955.5367879531</v>
      </c>
    </row>
    <row r="712" spans="1:3" x14ac:dyDescent="0.25">
      <c r="A712" s="67">
        <v>44337</v>
      </c>
      <c r="B712" s="3">
        <v>5617</v>
      </c>
      <c r="C712" s="3">
        <v>19248.768867080602</v>
      </c>
    </row>
    <row r="713" spans="1:3" x14ac:dyDescent="0.25">
      <c r="A713" s="67">
        <v>44338</v>
      </c>
      <c r="B713" s="3">
        <v>7652</v>
      </c>
      <c r="C713" s="3">
        <v>27290.519944791595</v>
      </c>
    </row>
    <row r="714" spans="1:3" x14ac:dyDescent="0.25">
      <c r="A714" s="67">
        <v>44339</v>
      </c>
      <c r="B714" s="3">
        <v>5712</v>
      </c>
      <c r="C714" s="3">
        <v>24190.175210298796</v>
      </c>
    </row>
    <row r="715" spans="1:3" x14ac:dyDescent="0.25">
      <c r="A715" s="67">
        <v>44340</v>
      </c>
      <c r="B715" s="3">
        <v>3104</v>
      </c>
      <c r="C715" s="3">
        <v>10899.007495629801</v>
      </c>
    </row>
    <row r="716" spans="1:3" x14ac:dyDescent="0.25">
      <c r="A716" s="67">
        <v>44341</v>
      </c>
      <c r="B716" s="3">
        <v>3039</v>
      </c>
      <c r="C716" s="3">
        <v>10457.670561977699</v>
      </c>
    </row>
    <row r="717" spans="1:3" x14ac:dyDescent="0.25">
      <c r="A717" s="67">
        <v>44342</v>
      </c>
      <c r="B717" s="3">
        <v>3325</v>
      </c>
      <c r="C717" s="3">
        <v>11027.557652130698</v>
      </c>
    </row>
    <row r="718" spans="1:3" x14ac:dyDescent="0.25">
      <c r="A718" s="67">
        <v>44343</v>
      </c>
      <c r="B718" s="3">
        <v>3761</v>
      </c>
      <c r="C718" s="3">
        <v>12989.644090054702</v>
      </c>
    </row>
    <row r="719" spans="1:3" x14ac:dyDescent="0.25">
      <c r="A719" s="67">
        <v>44344</v>
      </c>
      <c r="B719" s="3">
        <v>6216</v>
      </c>
      <c r="C719" s="3">
        <v>21886.948562714599</v>
      </c>
    </row>
    <row r="720" spans="1:3" x14ac:dyDescent="0.25">
      <c r="A720" s="67">
        <v>44345</v>
      </c>
      <c r="B720" s="3">
        <v>9243</v>
      </c>
      <c r="C720" s="3">
        <v>35953.397547231609</v>
      </c>
    </row>
    <row r="721" spans="1:3" x14ac:dyDescent="0.25">
      <c r="A721" s="67">
        <v>44346</v>
      </c>
      <c r="B721" s="3">
        <v>8197</v>
      </c>
      <c r="C721" s="3">
        <v>33732.506726991604</v>
      </c>
    </row>
    <row r="722" spans="1:3" x14ac:dyDescent="0.25">
      <c r="A722" s="67">
        <v>44347</v>
      </c>
      <c r="B722" s="3">
        <v>5433</v>
      </c>
      <c r="C722" s="3">
        <v>21701.958796402694</v>
      </c>
    </row>
    <row r="723" spans="1:3" x14ac:dyDescent="0.25">
      <c r="A723" s="67">
        <v>44348</v>
      </c>
      <c r="B723" s="3">
        <v>3663</v>
      </c>
      <c r="C723" s="3">
        <v>13119.739299147657</v>
      </c>
    </row>
    <row r="724" spans="1:3" x14ac:dyDescent="0.25">
      <c r="A724" s="67">
        <v>44349</v>
      </c>
      <c r="B724" s="3">
        <v>3741</v>
      </c>
      <c r="C724" s="3">
        <v>12808.853654488968</v>
      </c>
    </row>
    <row r="725" spans="1:3" x14ac:dyDescent="0.25">
      <c r="A725" s="67">
        <v>44350</v>
      </c>
      <c r="B725" s="3">
        <v>3772</v>
      </c>
      <c r="C725" s="3">
        <v>13038.959621654478</v>
      </c>
    </row>
    <row r="726" spans="1:3" x14ac:dyDescent="0.25">
      <c r="A726" s="67">
        <v>44351</v>
      </c>
      <c r="B726" s="3">
        <v>5335</v>
      </c>
      <c r="C726" s="3">
        <v>18699.661568276526</v>
      </c>
    </row>
    <row r="727" spans="1:3" x14ac:dyDescent="0.25">
      <c r="A727" s="67">
        <v>44352</v>
      </c>
      <c r="B727" s="3">
        <v>7227</v>
      </c>
      <c r="C727" s="3">
        <v>27977.394639957151</v>
      </c>
    </row>
    <row r="728" spans="1:3" x14ac:dyDescent="0.25">
      <c r="A728" s="67">
        <v>44353</v>
      </c>
      <c r="B728" s="3">
        <v>4957</v>
      </c>
      <c r="C728" s="3">
        <v>20354.843762994096</v>
      </c>
    </row>
    <row r="729" spans="1:3" x14ac:dyDescent="0.25">
      <c r="A729" s="67">
        <v>44354</v>
      </c>
      <c r="B729" s="3">
        <v>3014</v>
      </c>
      <c r="C729" s="3">
        <v>10966.268769157228</v>
      </c>
    </row>
    <row r="730" spans="1:3" x14ac:dyDescent="0.25">
      <c r="A730" s="67">
        <v>44355</v>
      </c>
      <c r="B730" s="3">
        <v>3117</v>
      </c>
      <c r="C730" s="3">
        <v>10601.501565647228</v>
      </c>
    </row>
    <row r="731" spans="1:3" x14ac:dyDescent="0.25">
      <c r="A731" s="68">
        <v>44356</v>
      </c>
      <c r="B731" s="3">
        <v>3228</v>
      </c>
      <c r="C731" s="3">
        <v>10983.612612106201</v>
      </c>
    </row>
    <row r="732" spans="1:3" x14ac:dyDescent="0.25">
      <c r="A732" s="67">
        <v>44357</v>
      </c>
      <c r="B732" s="3">
        <v>3466</v>
      </c>
      <c r="C732" s="3">
        <v>11840.018147049792</v>
      </c>
    </row>
    <row r="733" spans="1:3" x14ac:dyDescent="0.25">
      <c r="A733" s="67">
        <v>44358</v>
      </c>
      <c r="B733" s="3">
        <v>5377</v>
      </c>
      <c r="C733" s="3">
        <v>18436.066804900296</v>
      </c>
    </row>
    <row r="734" spans="1:3" x14ac:dyDescent="0.25">
      <c r="A734" s="67">
        <v>44359</v>
      </c>
      <c r="B734" s="3">
        <v>7413</v>
      </c>
      <c r="C734" s="3">
        <v>27275.011342549809</v>
      </c>
    </row>
    <row r="735" spans="1:3" x14ac:dyDescent="0.25">
      <c r="A735" s="67">
        <v>44360</v>
      </c>
      <c r="B735" s="3">
        <v>6141</v>
      </c>
      <c r="C735" s="3">
        <v>25232.315771220423</v>
      </c>
    </row>
    <row r="736" spans="1:3" x14ac:dyDescent="0.25">
      <c r="A736" s="67">
        <v>44361</v>
      </c>
      <c r="B736" s="3">
        <v>3284</v>
      </c>
      <c r="C736" s="3">
        <v>12245.036624997741</v>
      </c>
    </row>
    <row r="737" spans="1:3" x14ac:dyDescent="0.25">
      <c r="A737" s="67">
        <v>44362</v>
      </c>
      <c r="B737" s="3">
        <v>3573</v>
      </c>
      <c r="C737" s="3">
        <v>11630.913790235099</v>
      </c>
    </row>
    <row r="738" spans="1:3" x14ac:dyDescent="0.25">
      <c r="A738" s="67">
        <v>44363</v>
      </c>
      <c r="B738" s="3">
        <v>4310</v>
      </c>
      <c r="C738" s="3">
        <v>14341.517623631498</v>
      </c>
    </row>
    <row r="739" spans="1:3" x14ac:dyDescent="0.25">
      <c r="A739" s="67">
        <v>44364</v>
      </c>
      <c r="B739" s="3">
        <v>4222</v>
      </c>
      <c r="C739" s="3">
        <v>14728.645008754003</v>
      </c>
    </row>
    <row r="740" spans="1:3" x14ac:dyDescent="0.25">
      <c r="A740" s="67">
        <v>44365</v>
      </c>
      <c r="B740" s="3">
        <v>7367</v>
      </c>
      <c r="C740" s="3">
        <v>25928.015617048404</v>
      </c>
    </row>
    <row r="741" spans="1:3" x14ac:dyDescent="0.25">
      <c r="A741" s="67">
        <v>44366</v>
      </c>
      <c r="B741" s="3">
        <v>7672</v>
      </c>
      <c r="C741" s="3">
        <v>28691.430597495804</v>
      </c>
    </row>
    <row r="742" spans="1:3" x14ac:dyDescent="0.25">
      <c r="A742" s="67">
        <v>44367</v>
      </c>
      <c r="B742" s="3">
        <v>4985</v>
      </c>
      <c r="C742" s="3">
        <v>19499.162769958399</v>
      </c>
    </row>
    <row r="743" spans="1:3" x14ac:dyDescent="0.25">
      <c r="A743" s="67">
        <v>44368</v>
      </c>
      <c r="B743" s="3">
        <v>3690</v>
      </c>
      <c r="C743" s="3">
        <v>13154.191905030701</v>
      </c>
    </row>
    <row r="744" spans="1:3" x14ac:dyDescent="0.25">
      <c r="A744" s="67">
        <v>44369</v>
      </c>
      <c r="B744" s="3">
        <v>3898</v>
      </c>
      <c r="C744" s="3">
        <v>13669.172131278203</v>
      </c>
    </row>
    <row r="745" spans="1:3" x14ac:dyDescent="0.25">
      <c r="A745" s="67">
        <v>44370</v>
      </c>
      <c r="B745" s="3">
        <v>3795</v>
      </c>
      <c r="C745" s="3">
        <v>13202.405396567101</v>
      </c>
    </row>
    <row r="746" spans="1:3" x14ac:dyDescent="0.25">
      <c r="A746" s="67">
        <v>44371</v>
      </c>
      <c r="B746" s="3">
        <v>4168</v>
      </c>
      <c r="C746" s="3">
        <v>14571.544776196904</v>
      </c>
    </row>
    <row r="747" spans="1:3" x14ac:dyDescent="0.25">
      <c r="A747" s="67">
        <v>44372</v>
      </c>
      <c r="B747" s="3">
        <v>5996</v>
      </c>
      <c r="C747" s="3">
        <v>20857.0038070839</v>
      </c>
    </row>
    <row r="748" spans="1:3" x14ac:dyDescent="0.25">
      <c r="A748" s="67">
        <v>44373</v>
      </c>
      <c r="B748" s="3">
        <v>8913</v>
      </c>
      <c r="C748" s="3">
        <v>32027.289644646196</v>
      </c>
    </row>
    <row r="749" spans="1:3" x14ac:dyDescent="0.25">
      <c r="A749" s="67">
        <v>44374</v>
      </c>
      <c r="B749" s="3">
        <v>6493</v>
      </c>
      <c r="C749" s="3">
        <v>26535.340330813597</v>
      </c>
    </row>
    <row r="750" spans="1:3" x14ac:dyDescent="0.25">
      <c r="A750" s="67">
        <v>44375</v>
      </c>
      <c r="B750" s="3">
        <v>3643</v>
      </c>
      <c r="C750" s="3">
        <v>13751.0038405374</v>
      </c>
    </row>
    <row r="751" spans="1:3" x14ac:dyDescent="0.25">
      <c r="A751" s="67">
        <v>44376</v>
      </c>
      <c r="B751" s="3">
        <v>4503</v>
      </c>
      <c r="C751" s="3">
        <v>16072.142756846995</v>
      </c>
    </row>
    <row r="752" spans="1:3" x14ac:dyDescent="0.25">
      <c r="A752" s="67">
        <v>44377</v>
      </c>
      <c r="B752" s="3">
        <v>4019</v>
      </c>
      <c r="C752" s="3">
        <v>14393.568212067003</v>
      </c>
    </row>
    <row r="753" spans="1:3" x14ac:dyDescent="0.25">
      <c r="A753" s="67">
        <v>44378</v>
      </c>
      <c r="B753" s="3">
        <v>4183</v>
      </c>
      <c r="C753" s="3">
        <v>14454.566950459401</v>
      </c>
    </row>
    <row r="754" spans="1:3" x14ac:dyDescent="0.25">
      <c r="A754" s="67">
        <v>44379</v>
      </c>
      <c r="B754" s="3">
        <v>6046</v>
      </c>
      <c r="C754" s="3">
        <v>21114.9486626078</v>
      </c>
    </row>
    <row r="755" spans="1:3" x14ac:dyDescent="0.25">
      <c r="A755" s="67">
        <v>44380</v>
      </c>
      <c r="B755" s="3">
        <v>9881</v>
      </c>
      <c r="C755" s="3">
        <v>37552.932580700697</v>
      </c>
    </row>
    <row r="756" spans="1:3" x14ac:dyDescent="0.25">
      <c r="A756" s="67">
        <v>44381</v>
      </c>
      <c r="B756" s="3">
        <v>6558</v>
      </c>
      <c r="C756" s="3">
        <v>28653.447157746108</v>
      </c>
    </row>
    <row r="757" spans="1:3" x14ac:dyDescent="0.25">
      <c r="A757" s="67">
        <v>44382</v>
      </c>
      <c r="B757" s="3">
        <v>3742</v>
      </c>
      <c r="C757" s="3">
        <v>13684.922543938705</v>
      </c>
    </row>
    <row r="758" spans="1:3" x14ac:dyDescent="0.25">
      <c r="A758" s="67">
        <v>44383</v>
      </c>
      <c r="B758" s="3">
        <v>4021</v>
      </c>
      <c r="C758" s="3">
        <v>14499.056693441999</v>
      </c>
    </row>
    <row r="759" spans="1:3" x14ac:dyDescent="0.25">
      <c r="A759" s="67">
        <v>44384</v>
      </c>
      <c r="B759" s="3">
        <v>4568</v>
      </c>
      <c r="C759" s="3">
        <v>16142.516263317899</v>
      </c>
    </row>
    <row r="760" spans="1:3" x14ac:dyDescent="0.25">
      <c r="A760" s="67">
        <v>44385</v>
      </c>
      <c r="B760" s="3">
        <v>4204</v>
      </c>
      <c r="C760" s="3">
        <v>16303.4198788998</v>
      </c>
    </row>
    <row r="761" spans="1:3" x14ac:dyDescent="0.25">
      <c r="A761" s="67">
        <v>44386</v>
      </c>
      <c r="B761" s="3">
        <v>5667</v>
      </c>
      <c r="C761" s="3">
        <v>19827.657881898696</v>
      </c>
    </row>
    <row r="762" spans="1:3" x14ac:dyDescent="0.25">
      <c r="A762" s="67">
        <v>44387</v>
      </c>
      <c r="B762" s="3">
        <v>7315</v>
      </c>
      <c r="C762" s="3">
        <v>32405.252831903505</v>
      </c>
    </row>
    <row r="763" spans="1:3" x14ac:dyDescent="0.25">
      <c r="A763" s="67">
        <v>44388</v>
      </c>
      <c r="B763" s="3">
        <v>8312</v>
      </c>
      <c r="C763" s="3">
        <v>37466.841007426003</v>
      </c>
    </row>
    <row r="764" spans="1:3" x14ac:dyDescent="0.25">
      <c r="A764" s="67">
        <v>44389</v>
      </c>
      <c r="B764" s="3">
        <v>5371</v>
      </c>
      <c r="C764" s="3">
        <v>29540.179692508187</v>
      </c>
    </row>
    <row r="765" spans="1:3" x14ac:dyDescent="0.25">
      <c r="A765" s="67">
        <v>44390</v>
      </c>
      <c r="B765" s="3">
        <v>3568</v>
      </c>
      <c r="C765" s="3">
        <v>13139.296182357679</v>
      </c>
    </row>
    <row r="766" spans="1:3" x14ac:dyDescent="0.25">
      <c r="A766" s="67">
        <v>44391</v>
      </c>
      <c r="B766" s="3">
        <v>3536</v>
      </c>
      <c r="C766" s="3">
        <v>12057.338655533951</v>
      </c>
    </row>
    <row r="767" spans="1:3" x14ac:dyDescent="0.25">
      <c r="A767" s="67">
        <v>44392</v>
      </c>
      <c r="B767" s="3">
        <v>3784</v>
      </c>
      <c r="C767" s="3">
        <v>12836.219374283759</v>
      </c>
    </row>
    <row r="768" spans="1:3" x14ac:dyDescent="0.25">
      <c r="A768" s="67">
        <v>44393</v>
      </c>
      <c r="B768" s="3">
        <v>5488</v>
      </c>
      <c r="C768" s="3">
        <v>18850.590666511209</v>
      </c>
    </row>
    <row r="769" spans="1:3" x14ac:dyDescent="0.25">
      <c r="A769" s="67">
        <v>44394</v>
      </c>
      <c r="B769" s="3">
        <v>8488</v>
      </c>
      <c r="C769" s="3">
        <v>32259.988845389242</v>
      </c>
    </row>
    <row r="770" spans="1:3" x14ac:dyDescent="0.25">
      <c r="A770" s="67">
        <v>44395</v>
      </c>
      <c r="B770" s="3">
        <v>6212</v>
      </c>
      <c r="C770" s="3">
        <v>24678.408398863819</v>
      </c>
    </row>
    <row r="771" spans="1:3" x14ac:dyDescent="0.25">
      <c r="A771" s="67">
        <v>44396</v>
      </c>
      <c r="B771" s="3">
        <v>3895</v>
      </c>
      <c r="C771" s="3">
        <v>13494.177420363705</v>
      </c>
    </row>
    <row r="772" spans="1:3" x14ac:dyDescent="0.25">
      <c r="A772" s="67">
        <v>44397</v>
      </c>
      <c r="B772" s="3">
        <v>4851</v>
      </c>
      <c r="C772" s="3">
        <v>17653.418415571752</v>
      </c>
    </row>
    <row r="773" spans="1:3" x14ac:dyDescent="0.25">
      <c r="A773" s="67">
        <v>44398</v>
      </c>
      <c r="B773" s="3">
        <v>4887</v>
      </c>
      <c r="C773" s="3">
        <v>17590.532523555259</v>
      </c>
    </row>
    <row r="774" spans="1:3" x14ac:dyDescent="0.25">
      <c r="A774" s="67">
        <v>44399</v>
      </c>
      <c r="B774" s="3">
        <v>5038</v>
      </c>
      <c r="C774" s="3">
        <v>17993.646561351208</v>
      </c>
    </row>
    <row r="775" spans="1:3" x14ac:dyDescent="0.25">
      <c r="A775" s="67">
        <v>44400</v>
      </c>
      <c r="B775" s="3">
        <v>6189</v>
      </c>
      <c r="C775" s="3">
        <v>21759.665061878462</v>
      </c>
    </row>
    <row r="776" spans="1:3" x14ac:dyDescent="0.25">
      <c r="A776" s="67">
        <v>44401</v>
      </c>
      <c r="B776" s="3">
        <v>8516</v>
      </c>
      <c r="C776" s="3">
        <v>32550.163628372658</v>
      </c>
    </row>
    <row r="777" spans="1:3" x14ac:dyDescent="0.25">
      <c r="A777" s="67">
        <v>44402</v>
      </c>
      <c r="B777" s="3">
        <v>7490</v>
      </c>
      <c r="C777" s="3">
        <v>32488.96284599592</v>
      </c>
    </row>
    <row r="778" spans="1:3" x14ac:dyDescent="0.25">
      <c r="A778" s="67">
        <v>44403</v>
      </c>
      <c r="B778" s="3">
        <v>3707</v>
      </c>
      <c r="C778" s="3">
        <v>12781.582308600484</v>
      </c>
    </row>
    <row r="779" spans="1:3" x14ac:dyDescent="0.25">
      <c r="A779" s="67">
        <v>44404</v>
      </c>
      <c r="B779" s="3">
        <v>3879</v>
      </c>
      <c r="C779" s="3">
        <v>12680.031047755099</v>
      </c>
    </row>
    <row r="780" spans="1:3" x14ac:dyDescent="0.25">
      <c r="A780" s="67">
        <v>44405</v>
      </c>
      <c r="B780" s="3">
        <v>4590</v>
      </c>
      <c r="C780" s="3">
        <v>15376.517938527002</v>
      </c>
    </row>
    <row r="781" spans="1:3" x14ac:dyDescent="0.25">
      <c r="A781" s="67">
        <v>44406</v>
      </c>
      <c r="B781" s="3">
        <v>4387</v>
      </c>
      <c r="C781" s="3">
        <v>15199.239219943996</v>
      </c>
    </row>
    <row r="782" spans="1:3" x14ac:dyDescent="0.25">
      <c r="A782" s="67">
        <v>44407</v>
      </c>
      <c r="B782" s="3">
        <v>6203</v>
      </c>
      <c r="C782" s="3">
        <v>21851.834002044692</v>
      </c>
    </row>
    <row r="783" spans="1:3" x14ac:dyDescent="0.25">
      <c r="A783" s="67">
        <v>44408</v>
      </c>
      <c r="B783" s="3">
        <v>8959</v>
      </c>
      <c r="C783" s="3">
        <v>34713.740762338901</v>
      </c>
    </row>
    <row r="784" spans="1:3" x14ac:dyDescent="0.25">
      <c r="A784" s="67">
        <v>44409</v>
      </c>
      <c r="B784" s="3">
        <v>6407</v>
      </c>
      <c r="C784" s="3">
        <v>26931.904439648293</v>
      </c>
    </row>
    <row r="785" spans="1:3" x14ac:dyDescent="0.25">
      <c r="A785" s="67">
        <v>44410</v>
      </c>
      <c r="B785" s="3">
        <v>3666</v>
      </c>
      <c r="C785" s="3">
        <v>12417.797194770901</v>
      </c>
    </row>
    <row r="786" spans="1:3" x14ac:dyDescent="0.25">
      <c r="A786" s="67">
        <v>44411</v>
      </c>
      <c r="B786" s="3">
        <v>3819</v>
      </c>
      <c r="C786" s="3">
        <v>12041.195371684098</v>
      </c>
    </row>
    <row r="787" spans="1:3" x14ac:dyDescent="0.25">
      <c r="A787" s="67">
        <v>44412</v>
      </c>
      <c r="B787" s="3">
        <v>4003</v>
      </c>
      <c r="C787" s="3">
        <v>12387.298104451402</v>
      </c>
    </row>
    <row r="788" spans="1:3" x14ac:dyDescent="0.25">
      <c r="A788" s="67">
        <v>44413</v>
      </c>
      <c r="B788" s="3">
        <v>4501</v>
      </c>
      <c r="C788" s="3">
        <v>14102.318836777202</v>
      </c>
    </row>
    <row r="789" spans="1:3" x14ac:dyDescent="0.25">
      <c r="A789" s="67">
        <v>44414</v>
      </c>
      <c r="B789" s="3">
        <v>6375</v>
      </c>
      <c r="C789" s="3">
        <v>20694.953079020401</v>
      </c>
    </row>
    <row r="790" spans="1:3" x14ac:dyDescent="0.25">
      <c r="A790" s="67">
        <v>44415</v>
      </c>
      <c r="B790" s="3">
        <v>9452</v>
      </c>
      <c r="C790" s="3">
        <v>34008.324804554693</v>
      </c>
    </row>
    <row r="791" spans="1:3" x14ac:dyDescent="0.25">
      <c r="A791" s="67">
        <v>44416</v>
      </c>
      <c r="B791" s="3">
        <v>6668</v>
      </c>
      <c r="C791" s="3">
        <v>25988.407053877789</v>
      </c>
    </row>
    <row r="792" spans="1:3" x14ac:dyDescent="0.25">
      <c r="A792" s="67">
        <v>44417</v>
      </c>
      <c r="B792" s="3">
        <v>4122</v>
      </c>
      <c r="C792" s="3">
        <v>13509.854703119501</v>
      </c>
    </row>
    <row r="793" spans="1:3" x14ac:dyDescent="0.25">
      <c r="A793" s="67">
        <v>44418</v>
      </c>
      <c r="B793" s="3">
        <v>4007</v>
      </c>
      <c r="C793" s="3">
        <v>12868.603597414603</v>
      </c>
    </row>
    <row r="794" spans="1:3" x14ac:dyDescent="0.25">
      <c r="A794" s="67">
        <v>44419</v>
      </c>
      <c r="B794" s="3">
        <v>3966</v>
      </c>
      <c r="C794" s="3">
        <v>12661.616847952402</v>
      </c>
    </row>
    <row r="795" spans="1:3" x14ac:dyDescent="0.25">
      <c r="A795" s="67">
        <v>44420</v>
      </c>
      <c r="B795" s="3">
        <v>4402</v>
      </c>
      <c r="C795" s="3">
        <v>13705.173141513995</v>
      </c>
    </row>
    <row r="796" spans="1:3" x14ac:dyDescent="0.25">
      <c r="A796" s="67">
        <v>44421</v>
      </c>
      <c r="B796" s="3">
        <v>5622</v>
      </c>
      <c r="C796" s="3">
        <v>18201.624203350904</v>
      </c>
    </row>
    <row r="797" spans="1:3" x14ac:dyDescent="0.25">
      <c r="A797" s="67">
        <v>44422</v>
      </c>
      <c r="B797" s="3">
        <v>7720</v>
      </c>
      <c r="C797" s="3">
        <v>26976.636798106701</v>
      </c>
    </row>
    <row r="798" spans="1:3" x14ac:dyDescent="0.25">
      <c r="A798" s="67">
        <v>44423</v>
      </c>
      <c r="B798" s="3">
        <v>6000</v>
      </c>
      <c r="C798" s="3">
        <v>23873.687657594899</v>
      </c>
    </row>
    <row r="799" spans="1:3" x14ac:dyDescent="0.25">
      <c r="A799" s="67">
        <v>44424</v>
      </c>
      <c r="B799" s="3">
        <v>3582</v>
      </c>
      <c r="C799" s="3">
        <v>11581.121660852401</v>
      </c>
    </row>
    <row r="800" spans="1:3" x14ac:dyDescent="0.25">
      <c r="A800" s="67">
        <v>44425</v>
      </c>
      <c r="B800" s="3">
        <v>3709</v>
      </c>
      <c r="C800" s="3">
        <v>10846.896685642998</v>
      </c>
    </row>
    <row r="801" spans="1:3" x14ac:dyDescent="0.25">
      <c r="A801" s="67">
        <v>44426</v>
      </c>
      <c r="B801" s="3">
        <v>3865</v>
      </c>
      <c r="C801" s="3">
        <v>11958.726697838898</v>
      </c>
    </row>
    <row r="802" spans="1:3" x14ac:dyDescent="0.25">
      <c r="A802" s="67">
        <v>44427</v>
      </c>
      <c r="B802" s="3">
        <v>4123</v>
      </c>
      <c r="C802" s="3">
        <v>12693.646991496702</v>
      </c>
    </row>
    <row r="803" spans="1:3" x14ac:dyDescent="0.25">
      <c r="A803" s="67">
        <v>44428</v>
      </c>
      <c r="B803" s="3">
        <v>5666</v>
      </c>
      <c r="C803" s="3">
        <v>17931.013173766303</v>
      </c>
    </row>
    <row r="804" spans="1:3" x14ac:dyDescent="0.25">
      <c r="A804" s="67">
        <v>44429</v>
      </c>
      <c r="B804" s="3">
        <v>8367</v>
      </c>
      <c r="C804" s="3">
        <v>29972.078418583609</v>
      </c>
    </row>
    <row r="805" spans="1:3" x14ac:dyDescent="0.25">
      <c r="A805" s="67">
        <v>44430</v>
      </c>
      <c r="B805" s="3">
        <v>6206</v>
      </c>
      <c r="C805" s="3">
        <v>24449.235057789905</v>
      </c>
    </row>
    <row r="806" spans="1:3" x14ac:dyDescent="0.25">
      <c r="A806" s="67">
        <v>44431</v>
      </c>
      <c r="B806" s="3">
        <v>3852</v>
      </c>
      <c r="C806" s="3">
        <v>11950.2726050685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0BDC-3A81-48F1-A587-6E1415451872}">
  <sheetPr codeName="Sheet5"/>
  <dimension ref="A1:AN81"/>
  <sheetViews>
    <sheetView showGridLines="0" zoomScale="80" zoomScaleNormal="80" workbookViewId="0">
      <pane xSplit="2" ySplit="3" topLeftCell="C4" activePane="bottomRight" state="frozen"/>
      <selection activeCell="B1" sqref="B1"/>
      <selection pane="topRight" activeCell="C1" sqref="C1"/>
      <selection pane="bottomLeft" activeCell="B3" sqref="B3"/>
      <selection pane="bottomRight" activeCell="F2" sqref="F2"/>
    </sheetView>
  </sheetViews>
  <sheetFormatPr defaultRowHeight="15" x14ac:dyDescent="0.25"/>
  <cols>
    <col min="1" max="1" width="37" hidden="1" customWidth="1"/>
    <col min="2" max="2" width="39" customWidth="1"/>
    <col min="3" max="3" width="25" customWidth="1"/>
    <col min="4" max="4" width="13.5703125" bestFit="1" customWidth="1"/>
    <col min="5" max="5" width="18.140625" bestFit="1" customWidth="1"/>
    <col min="6" max="6" width="14.140625" bestFit="1" customWidth="1"/>
    <col min="7" max="7" width="8.7109375" bestFit="1" customWidth="1"/>
    <col min="8" max="8" width="11.140625" bestFit="1" customWidth="1"/>
    <col min="9" max="9" width="11" bestFit="1" customWidth="1"/>
    <col min="10" max="10" width="11" customWidth="1"/>
    <col min="11" max="11" width="10.85546875" customWidth="1"/>
    <col min="12" max="12" width="7.5703125" hidden="1" customWidth="1"/>
    <col min="13" max="13" width="9" hidden="1" customWidth="1"/>
    <col min="14" max="14" width="16.42578125" hidden="1" customWidth="1"/>
    <col min="15" max="15" width="14.7109375" hidden="1" customWidth="1"/>
    <col min="16" max="16" width="13.5703125" hidden="1" customWidth="1"/>
    <col min="17" max="17" width="16.140625" hidden="1" customWidth="1"/>
    <col min="18" max="18" width="13" bestFit="1" customWidth="1"/>
    <col min="19" max="21" width="13" customWidth="1"/>
    <col min="22" max="22" width="22" bestFit="1" customWidth="1"/>
    <col min="23" max="23" width="10.28515625" bestFit="1" customWidth="1"/>
    <col min="28" max="28" width="15.28515625" bestFit="1" customWidth="1"/>
    <col min="32" max="33" width="9.140625" style="31"/>
    <col min="34" max="34" width="34.28515625" style="31" bestFit="1" customWidth="1"/>
    <col min="35" max="40" width="9.140625" style="31"/>
  </cols>
  <sheetData>
    <row r="1" spans="1:38" ht="15.75" x14ac:dyDescent="0.25">
      <c r="B1" s="329" t="s">
        <v>4</v>
      </c>
      <c r="C1" s="330"/>
      <c r="D1" s="330"/>
      <c r="E1" s="330"/>
      <c r="F1" s="330"/>
      <c r="G1" s="330"/>
      <c r="H1" s="330"/>
      <c r="I1" s="330"/>
      <c r="J1" s="330"/>
      <c r="K1" s="330"/>
      <c r="L1" s="330"/>
      <c r="M1" s="330"/>
      <c r="N1" s="330"/>
      <c r="P1" s="74" t="s">
        <v>138</v>
      </c>
      <c r="AG1" s="55"/>
      <c r="AH1" s="55"/>
      <c r="AI1" s="55" t="s">
        <v>64</v>
      </c>
      <c r="AJ1" s="55" t="s">
        <v>65</v>
      </c>
      <c r="AK1" s="55" t="s">
        <v>66</v>
      </c>
      <c r="AL1" s="55" t="s">
        <v>67</v>
      </c>
    </row>
    <row r="2" spans="1:38" ht="12" customHeight="1" thickBot="1" x14ac:dyDescent="0.3">
      <c r="F2" s="3">
        <v>2642434</v>
      </c>
      <c r="L2">
        <v>187.113586821008</v>
      </c>
      <c r="AG2" s="56"/>
      <c r="AH2" s="56"/>
      <c r="AI2" s="56"/>
      <c r="AJ2" s="56"/>
      <c r="AK2" s="56"/>
      <c r="AL2" s="56"/>
    </row>
    <row r="3" spans="1:38" ht="30" x14ac:dyDescent="0.25">
      <c r="B3" s="110" t="s">
        <v>5</v>
      </c>
      <c r="C3" s="111" t="s">
        <v>6</v>
      </c>
      <c r="D3" s="111" t="s">
        <v>7</v>
      </c>
      <c r="E3" s="112" t="s">
        <v>92</v>
      </c>
      <c r="F3" s="111" t="s">
        <v>9</v>
      </c>
      <c r="G3" s="112" t="s">
        <v>171</v>
      </c>
      <c r="H3" s="112" t="s">
        <v>10</v>
      </c>
      <c r="I3" s="111" t="s">
        <v>11</v>
      </c>
      <c r="J3" s="111" t="s">
        <v>12</v>
      </c>
      <c r="K3" s="113" t="s">
        <v>13</v>
      </c>
      <c r="L3" s="108" t="s">
        <v>14</v>
      </c>
      <c r="M3" s="4" t="s">
        <v>15</v>
      </c>
      <c r="N3" s="4" t="s">
        <v>16</v>
      </c>
      <c r="P3" s="84"/>
      <c r="Q3" s="85"/>
      <c r="V3" s="64"/>
      <c r="AG3" s="69" t="s">
        <v>68</v>
      </c>
      <c r="AH3" s="69" t="s">
        <v>69</v>
      </c>
      <c r="AI3" s="69"/>
      <c r="AJ3" s="69"/>
      <c r="AK3" s="69"/>
      <c r="AL3" s="69"/>
    </row>
    <row r="4" spans="1:38" x14ac:dyDescent="0.25">
      <c r="A4" t="s">
        <v>17</v>
      </c>
      <c r="B4" s="114" t="s">
        <v>18</v>
      </c>
      <c r="C4" s="7">
        <v>114865397.00000001</v>
      </c>
      <c r="D4" s="7">
        <v>248787.99000000017</v>
      </c>
      <c r="E4" s="7">
        <f>VLOOKUP(A4,$AH$3:$AL$91,5,FALSE)</f>
        <v>14847.159930300006</v>
      </c>
      <c r="F4" s="8">
        <f>E4/$F$2</f>
        <v>5.6187439044078323E-3</v>
      </c>
      <c r="G4" s="307">
        <f>D4/$D$23</f>
        <v>3.3738903192481587E-2</v>
      </c>
      <c r="H4" s="8">
        <f>E4/SUM($E$4:$E$22)</f>
        <v>3.1183957657595355E-2</v>
      </c>
      <c r="I4" s="9">
        <f>(D4/E4)</f>
        <v>16.756604708774972</v>
      </c>
      <c r="J4" s="10">
        <f>E4/C4*1000</f>
        <v>0.12925702881869638</v>
      </c>
      <c r="K4" s="115">
        <f>D4/C4*1000</f>
        <v>2.1659089377456304</v>
      </c>
      <c r="L4" s="73">
        <f t="shared" ref="L4:L22" si="0">E4*$L$2</f>
        <v>2778105.3486635811</v>
      </c>
      <c r="M4" s="11">
        <f>L4/12</f>
        <v>231508.77905529842</v>
      </c>
      <c r="N4" s="11">
        <f t="shared" ref="N4:N22" si="1">M4/D4</f>
        <v>0.93054644259675989</v>
      </c>
      <c r="P4" s="84"/>
      <c r="Q4" s="87"/>
      <c r="R4" s="88"/>
      <c r="V4" s="43"/>
      <c r="AG4" s="69" t="s">
        <v>70</v>
      </c>
      <c r="AH4" s="277" t="s">
        <v>27</v>
      </c>
      <c r="AI4" s="70">
        <v>0</v>
      </c>
      <c r="AJ4" s="70">
        <v>588.72184349999998</v>
      </c>
      <c r="AK4" s="70">
        <v>8142.7049411000016</v>
      </c>
      <c r="AL4" s="70">
        <v>8731.4267846000021</v>
      </c>
    </row>
    <row r="5" spans="1:38" x14ac:dyDescent="0.25">
      <c r="A5" t="s">
        <v>19</v>
      </c>
      <c r="B5" s="114" t="s">
        <v>20</v>
      </c>
      <c r="C5" s="7">
        <v>552676279</v>
      </c>
      <c r="D5" s="7">
        <v>2299415.4900000002</v>
      </c>
      <c r="E5" s="7">
        <f>VLOOKUP(A5,$AH$3:$AL$91,5,FALSE)</f>
        <v>127883.07891279999</v>
      </c>
      <c r="F5" s="8">
        <f t="shared" ref="F5:F22" si="2">E5/$F$2</f>
        <v>4.8395940603549605E-2</v>
      </c>
      <c r="G5" s="307">
        <f t="shared" ref="G5:G21" si="3">D5/$D$23</f>
        <v>0.31183079463121421</v>
      </c>
      <c r="H5" s="8">
        <f t="shared" ref="H5:H22" si="4">E5/SUM($E$4:$E$22)</f>
        <v>0.26859685870300309</v>
      </c>
      <c r="I5" s="9">
        <f>(D5/E5)</f>
        <v>17.980607829812335</v>
      </c>
      <c r="J5" s="10">
        <f>E5/C5*1000</f>
        <v>0.23138876006075157</v>
      </c>
      <c r="K5" s="115">
        <f t="shared" ref="K5:K21" si="5">D5/C5*1000</f>
        <v>4.1605105508789171</v>
      </c>
      <c r="L5" s="73">
        <f t="shared" si="0"/>
        <v>23928661.589088019</v>
      </c>
      <c r="M5" s="11">
        <f t="shared" ref="M5:M21" si="6">L5/12</f>
        <v>1994055.1324240016</v>
      </c>
      <c r="N5" s="11">
        <f t="shared" si="1"/>
        <v>0.86720087826493741</v>
      </c>
      <c r="P5" s="84"/>
      <c r="Q5" s="87"/>
      <c r="R5" s="88"/>
      <c r="S5" s="13"/>
      <c r="T5" s="13"/>
      <c r="U5" s="13"/>
      <c r="V5" s="64"/>
      <c r="AG5" s="69"/>
      <c r="AH5" s="277" t="s">
        <v>29</v>
      </c>
      <c r="AI5" s="70">
        <v>4797.7753297000008</v>
      </c>
      <c r="AJ5" s="70">
        <v>5310.7930741000027</v>
      </c>
      <c r="AK5" s="70">
        <v>4078.5039173</v>
      </c>
      <c r="AL5" s="70">
        <v>14187.072321100004</v>
      </c>
    </row>
    <row r="6" spans="1:38" x14ac:dyDescent="0.25">
      <c r="A6" t="s">
        <v>21</v>
      </c>
      <c r="B6" s="114" t="s">
        <v>22</v>
      </c>
      <c r="C6" s="7">
        <v>32345483.999999989</v>
      </c>
      <c r="D6" s="7">
        <v>107998.97</v>
      </c>
      <c r="E6" s="7">
        <f>VLOOKUP(A6,$AH$3:$AL$91,5,FALSE)</f>
        <v>2208.3558644999998</v>
      </c>
      <c r="F6" s="8">
        <f t="shared" si="2"/>
        <v>8.3572791770768911E-4</v>
      </c>
      <c r="G6" s="307">
        <f t="shared" si="3"/>
        <v>1.4646071917369167E-2</v>
      </c>
      <c r="H6" s="8">
        <f t="shared" si="4"/>
        <v>4.6382793810236045E-3</v>
      </c>
      <c r="I6" s="9">
        <f t="shared" ref="I6:I20" si="7">(D6/E6)</f>
        <v>48.904694997811127</v>
      </c>
      <c r="J6" s="10">
        <f t="shared" ref="J6:J21" si="8">E6/C6*1000</f>
        <v>6.8274008962116647E-2</v>
      </c>
      <c r="K6" s="115">
        <f>D6/C6*1000</f>
        <v>3.3389195845701378</v>
      </c>
      <c r="L6" s="73">
        <f t="shared" si="0"/>
        <v>413213.38678380288</v>
      </c>
      <c r="M6" s="11">
        <f t="shared" si="6"/>
        <v>34434.44889865024</v>
      </c>
      <c r="N6" s="11">
        <f t="shared" si="1"/>
        <v>0.31884053059626621</v>
      </c>
      <c r="P6" s="84"/>
      <c r="Q6" s="87"/>
      <c r="R6" s="88"/>
      <c r="S6" s="13"/>
      <c r="T6" s="13"/>
      <c r="U6" s="13"/>
      <c r="V6" s="43"/>
      <c r="AG6" s="69"/>
      <c r="AH6" s="277" t="s">
        <v>158</v>
      </c>
      <c r="AI6" s="70">
        <v>0</v>
      </c>
      <c r="AJ6" s="70">
        <v>13236.99828</v>
      </c>
      <c r="AK6" s="70">
        <v>23164.74699</v>
      </c>
      <c r="AL6" s="70">
        <v>36401.745269999999</v>
      </c>
    </row>
    <row r="7" spans="1:38" x14ac:dyDescent="0.25">
      <c r="A7" t="s">
        <v>23</v>
      </c>
      <c r="B7" s="114" t="s">
        <v>24</v>
      </c>
      <c r="C7" s="7">
        <v>2139792</v>
      </c>
      <c r="D7" s="7">
        <v>235968.22999999986</v>
      </c>
      <c r="E7" s="7">
        <f>VLOOKUP(A7,$AH$3:$AL$91,5,FALSE)</f>
        <v>14794.716355299999</v>
      </c>
      <c r="F7" s="8">
        <f t="shared" si="2"/>
        <v>5.5988972119265798E-3</v>
      </c>
      <c r="G7" s="307">
        <f>D7/$D$23</f>
        <v>3.2000376177608973E-2</v>
      </c>
      <c r="H7" s="8">
        <f t="shared" si="4"/>
        <v>3.1073808765154611E-2</v>
      </c>
      <c r="I7" s="9">
        <f t="shared" si="7"/>
        <v>15.949493341619055</v>
      </c>
      <c r="J7" s="10">
        <f t="shared" si="8"/>
        <v>6.9140908814034256</v>
      </c>
      <c r="K7" s="115">
        <f>D7/C7*1000</f>
        <v>110.27624647629295</v>
      </c>
      <c r="L7" s="73">
        <f t="shared" si="0"/>
        <v>2768292.4432396134</v>
      </c>
      <c r="M7" s="11">
        <f t="shared" si="6"/>
        <v>230691.03693663445</v>
      </c>
      <c r="N7" s="11">
        <f t="shared" si="1"/>
        <v>0.97763600183225763</v>
      </c>
      <c r="P7" s="84"/>
      <c r="Q7" s="87"/>
      <c r="R7" s="88"/>
      <c r="S7" s="13"/>
      <c r="T7" s="13"/>
      <c r="U7" s="13"/>
      <c r="AG7" s="69"/>
      <c r="AH7" s="277" t="s">
        <v>113</v>
      </c>
      <c r="AI7" s="70">
        <v>0</v>
      </c>
      <c r="AJ7" s="70">
        <v>2527.68658</v>
      </c>
      <c r="AK7" s="70">
        <v>2527.68658</v>
      </c>
      <c r="AL7" s="70">
        <v>5055.3731600000001</v>
      </c>
    </row>
    <row r="8" spans="1:38" x14ac:dyDescent="0.25">
      <c r="A8" t="s">
        <v>25</v>
      </c>
      <c r="B8" s="114" t="s">
        <v>26</v>
      </c>
      <c r="C8" s="7">
        <v>1900040</v>
      </c>
      <c r="D8" s="7">
        <v>76016.818904999964</v>
      </c>
      <c r="E8" s="7">
        <v>9000</v>
      </c>
      <c r="F8" s="8">
        <f t="shared" si="2"/>
        <v>3.4059507257324117E-3</v>
      </c>
      <c r="G8" s="307">
        <f t="shared" si="3"/>
        <v>1.0308874210673098E-2</v>
      </c>
      <c r="H8" s="8">
        <f t="shared" si="4"/>
        <v>1.8902983482086542E-2</v>
      </c>
      <c r="I8" s="9">
        <f t="shared" si="7"/>
        <v>8.4463132116666628</v>
      </c>
      <c r="J8" s="10">
        <f t="shared" si="8"/>
        <v>4.7367423843708547</v>
      </c>
      <c r="K8" s="115">
        <f t="shared" si="5"/>
        <v>40.008009781373005</v>
      </c>
      <c r="L8" s="73">
        <f t="shared" si="0"/>
        <v>1684022.2813890721</v>
      </c>
      <c r="M8" s="11">
        <f t="shared" si="6"/>
        <v>140335.19011575601</v>
      </c>
      <c r="N8" s="11">
        <f t="shared" si="1"/>
        <v>1.8461071133631131</v>
      </c>
      <c r="P8" s="84"/>
      <c r="Q8" s="87"/>
      <c r="R8" s="88"/>
      <c r="S8" s="13"/>
      <c r="T8" s="13"/>
      <c r="U8" s="13"/>
      <c r="AG8" s="69"/>
      <c r="AH8" s="277" t="s">
        <v>114</v>
      </c>
      <c r="AI8" s="70">
        <v>0</v>
      </c>
      <c r="AJ8" s="70">
        <v>1952.1993440000001</v>
      </c>
      <c r="AK8" s="70">
        <v>0</v>
      </c>
      <c r="AL8" s="70">
        <v>1952.1993440000001</v>
      </c>
    </row>
    <row r="9" spans="1:38" x14ac:dyDescent="0.25">
      <c r="A9" t="s">
        <v>27</v>
      </c>
      <c r="B9" s="114" t="s">
        <v>28</v>
      </c>
      <c r="C9" s="7">
        <v>606947</v>
      </c>
      <c r="D9" s="7">
        <v>110946.1</v>
      </c>
      <c r="E9" s="7">
        <f t="shared" ref="E9:E22" si="9">VLOOKUP(A9,$AH$3:$AL$91,5,FALSE)</f>
        <v>8731.4267846000021</v>
      </c>
      <c r="F9" s="8">
        <f t="shared" si="2"/>
        <v>3.3043121548541996E-3</v>
      </c>
      <c r="G9" s="307">
        <f>D9/$D$23</f>
        <v>1.5045741265417915E-2</v>
      </c>
      <c r="H9" s="14">
        <f t="shared" si="4"/>
        <v>1.8338890698260207E-2</v>
      </c>
      <c r="I9" s="9">
        <f t="shared" si="7"/>
        <v>12.706525833289982</v>
      </c>
      <c r="J9" s="10">
        <f t="shared" si="8"/>
        <v>14.385814221999619</v>
      </c>
      <c r="K9" s="115">
        <f t="shared" si="5"/>
        <v>182.79372004474857</v>
      </c>
      <c r="L9" s="73">
        <f t="shared" si="0"/>
        <v>1633768.5837315272</v>
      </c>
      <c r="M9" s="11">
        <f t="shared" si="6"/>
        <v>136147.38197762726</v>
      </c>
      <c r="N9" s="11">
        <f t="shared" si="1"/>
        <v>1.2271488765952769</v>
      </c>
      <c r="P9" s="84"/>
      <c r="Q9" s="87"/>
      <c r="R9" s="88"/>
      <c r="S9" s="13"/>
      <c r="T9" s="13"/>
      <c r="U9" s="13"/>
      <c r="V9" s="43"/>
      <c r="W9" s="43"/>
      <c r="X9" s="43"/>
      <c r="Y9" s="43"/>
      <c r="Z9" s="13"/>
      <c r="AA9" s="43"/>
      <c r="AB9" s="43"/>
      <c r="AG9" s="69"/>
      <c r="AH9" s="277" t="s">
        <v>115</v>
      </c>
      <c r="AI9" s="70">
        <v>0</v>
      </c>
      <c r="AJ9" s="70">
        <v>0</v>
      </c>
      <c r="AK9" s="70">
        <v>4926.6195072</v>
      </c>
      <c r="AL9" s="70">
        <v>4926.6195072</v>
      </c>
    </row>
    <row r="10" spans="1:38" x14ac:dyDescent="0.25">
      <c r="A10" t="s">
        <v>29</v>
      </c>
      <c r="B10" s="114" t="s">
        <v>30</v>
      </c>
      <c r="C10" s="7">
        <v>1345418</v>
      </c>
      <c r="D10" s="7">
        <v>237652.79999999993</v>
      </c>
      <c r="E10" s="7">
        <f t="shared" si="9"/>
        <v>14187.072321100004</v>
      </c>
      <c r="F10" s="8">
        <f t="shared" si="2"/>
        <v>5.3689410297854193E-3</v>
      </c>
      <c r="G10" s="307">
        <f t="shared" si="3"/>
        <v>3.2228825887544575E-2</v>
      </c>
      <c r="H10" s="8">
        <f t="shared" si="4"/>
        <v>2.9797554860546728E-2</v>
      </c>
      <c r="I10" s="9">
        <f t="shared" si="7"/>
        <v>16.751363115739256</v>
      </c>
      <c r="J10" s="10">
        <f t="shared" si="8"/>
        <v>10.544732061783034</v>
      </c>
      <c r="K10" s="115">
        <f t="shared" si="5"/>
        <v>176.63863572510547</v>
      </c>
      <c r="L10" s="73">
        <f t="shared" si="0"/>
        <v>2654593.9884900651</v>
      </c>
      <c r="M10" s="11">
        <f t="shared" si="6"/>
        <v>221216.16570750542</v>
      </c>
      <c r="N10" s="11">
        <f t="shared" si="1"/>
        <v>0.9308376156624516</v>
      </c>
      <c r="P10" s="84"/>
      <c r="Q10" s="87"/>
      <c r="R10" s="88"/>
      <c r="S10" s="13"/>
      <c r="T10" s="13"/>
      <c r="U10" s="13"/>
      <c r="V10" s="43"/>
      <c r="W10" s="43"/>
      <c r="X10" s="43"/>
      <c r="Y10" s="43"/>
      <c r="Z10" s="13"/>
      <c r="AA10" s="43"/>
      <c r="AB10" s="43"/>
      <c r="AG10" s="69"/>
      <c r="AH10" s="277" t="s">
        <v>116</v>
      </c>
      <c r="AI10" s="70">
        <v>0</v>
      </c>
      <c r="AJ10" s="70">
        <v>1537.7554270000001</v>
      </c>
      <c r="AK10" s="70">
        <v>0</v>
      </c>
      <c r="AL10" s="70">
        <v>1537.7554270000001</v>
      </c>
    </row>
    <row r="11" spans="1:38" x14ac:dyDescent="0.25">
      <c r="A11" t="s">
        <v>31</v>
      </c>
      <c r="B11" s="114" t="s">
        <v>32</v>
      </c>
      <c r="C11" s="7">
        <v>50725332</v>
      </c>
      <c r="D11" s="7">
        <v>42026.310000000012</v>
      </c>
      <c r="E11" s="7">
        <f t="shared" si="9"/>
        <v>3862.7345399000005</v>
      </c>
      <c r="F11" s="8">
        <f t="shared" si="2"/>
        <v>1.4618092788315623E-3</v>
      </c>
      <c r="G11" s="8">
        <f t="shared" si="3"/>
        <v>5.699316934982354E-3</v>
      </c>
      <c r="H11" s="8">
        <f t="shared" si="4"/>
        <v>8.1130230226016519E-3</v>
      </c>
      <c r="I11" s="9">
        <f t="shared" si="7"/>
        <v>10.879937403383666</v>
      </c>
      <c r="J11" s="10">
        <f t="shared" si="8"/>
        <v>7.6150010016691472E-2</v>
      </c>
      <c r="K11" s="115">
        <f t="shared" si="5"/>
        <v>0.82850734224864242</v>
      </c>
      <c r="L11" s="73">
        <f t="shared" si="0"/>
        <v>722770.11469808512</v>
      </c>
      <c r="M11" s="11">
        <f t="shared" si="6"/>
        <v>60230.842891507091</v>
      </c>
      <c r="N11" s="11">
        <f t="shared" si="1"/>
        <v>1.4331699093141195</v>
      </c>
      <c r="P11" s="84"/>
      <c r="Q11" s="87"/>
      <c r="R11" s="88"/>
      <c r="S11" s="13"/>
      <c r="T11" s="13"/>
      <c r="U11" s="13"/>
      <c r="V11" s="43"/>
      <c r="W11" s="43"/>
      <c r="X11" s="43"/>
      <c r="Y11" s="43"/>
      <c r="Z11" s="13"/>
      <c r="AA11" s="43"/>
      <c r="AB11" s="43"/>
      <c r="AG11" s="69"/>
      <c r="AH11" s="277" t="s">
        <v>117</v>
      </c>
      <c r="AI11" s="70">
        <v>0</v>
      </c>
      <c r="AJ11" s="70">
        <v>647.91546510000001</v>
      </c>
      <c r="AK11" s="70">
        <v>647.91546510000001</v>
      </c>
      <c r="AL11" s="70">
        <v>1295.8309302</v>
      </c>
    </row>
    <row r="12" spans="1:38" hidden="1" x14ac:dyDescent="0.25">
      <c r="A12" t="s">
        <v>33</v>
      </c>
      <c r="B12" s="114" t="s">
        <v>34</v>
      </c>
      <c r="C12" s="7">
        <v>10717371</v>
      </c>
      <c r="D12" s="7">
        <v>22930.370000000003</v>
      </c>
      <c r="E12" s="7">
        <f t="shared" si="9"/>
        <v>336.5683633999999</v>
      </c>
      <c r="F12" s="8">
        <f t="shared" si="2"/>
        <v>1.2737058462008885E-4</v>
      </c>
      <c r="G12" s="307">
        <f t="shared" si="3"/>
        <v>3.1096578801805652E-3</v>
      </c>
      <c r="H12" s="8">
        <f t="shared" si="4"/>
        <v>7.0690513488256656E-4</v>
      </c>
      <c r="I12" s="9">
        <f t="shared" si="7"/>
        <v>68.1299031446638</v>
      </c>
      <c r="J12" s="10">
        <f t="shared" si="8"/>
        <v>3.140400415363058E-2</v>
      </c>
      <c r="K12" s="115">
        <f t="shared" si="5"/>
        <v>2.1395517613414712</v>
      </c>
      <c r="L12" s="73">
        <f t="shared" si="0"/>
        <v>62976.513686250451</v>
      </c>
      <c r="M12" s="11">
        <f t="shared" si="6"/>
        <v>5248.0428071875376</v>
      </c>
      <c r="N12" s="11">
        <f t="shared" si="1"/>
        <v>0.22886864918392233</v>
      </c>
      <c r="P12" s="84"/>
      <c r="Q12" s="87"/>
      <c r="R12" s="88"/>
      <c r="S12" s="13"/>
      <c r="T12" s="13"/>
      <c r="U12" s="13"/>
      <c r="V12" s="43"/>
      <c r="W12" s="43"/>
      <c r="X12" s="43"/>
      <c r="Y12" s="43"/>
      <c r="Z12" s="13"/>
      <c r="AA12" s="43"/>
      <c r="AB12" s="43"/>
      <c r="AG12" s="69"/>
      <c r="AH12" s="277" t="s">
        <v>118</v>
      </c>
      <c r="AI12" s="70">
        <v>0</v>
      </c>
      <c r="AJ12" s="70">
        <v>192.07286260000001</v>
      </c>
      <c r="AK12" s="70">
        <v>0</v>
      </c>
      <c r="AL12" s="70">
        <v>192.07286260000001</v>
      </c>
    </row>
    <row r="13" spans="1:38" x14ac:dyDescent="0.25">
      <c r="A13" s="15" t="s">
        <v>35</v>
      </c>
      <c r="B13" s="116" t="s">
        <v>90</v>
      </c>
      <c r="C13" s="7">
        <v>268526475</v>
      </c>
      <c r="D13" s="7">
        <v>356493.39999999985</v>
      </c>
      <c r="E13" s="7">
        <f t="shared" si="9"/>
        <v>27259.468693900017</v>
      </c>
      <c r="F13" s="8">
        <f t="shared" si="2"/>
        <v>1.031604524234097E-2</v>
      </c>
      <c r="G13" s="307">
        <f t="shared" si="3"/>
        <v>4.8345164536915966E-2</v>
      </c>
      <c r="H13" s="14">
        <f t="shared" si="4"/>
        <v>5.7253920716805247E-2</v>
      </c>
      <c r="I13" s="9">
        <f t="shared" si="7"/>
        <v>13.077782402992106</v>
      </c>
      <c r="J13" s="10">
        <f t="shared" si="8"/>
        <v>0.10151501334793903</v>
      </c>
      <c r="K13" s="115">
        <f t="shared" si="5"/>
        <v>1.3275912552011859</v>
      </c>
      <c r="L13" s="73">
        <f t="shared" si="0"/>
        <v>5100616.9621506101</v>
      </c>
      <c r="M13" s="11">
        <f t="shared" si="6"/>
        <v>425051.41351255082</v>
      </c>
      <c r="N13" s="11">
        <f t="shared" si="1"/>
        <v>1.1923121536402945</v>
      </c>
      <c r="P13" s="84"/>
      <c r="Q13" s="87"/>
      <c r="R13" s="65">
        <f>D14/D13-1</f>
        <v>1.627159997913008</v>
      </c>
      <c r="S13" s="13"/>
      <c r="T13" s="13"/>
      <c r="U13" s="13"/>
      <c r="V13" s="43"/>
      <c r="W13" s="43"/>
      <c r="X13" s="43"/>
      <c r="Y13" s="43"/>
      <c r="Z13" s="13"/>
      <c r="AA13" s="43"/>
      <c r="AB13" s="43"/>
      <c r="AG13" s="69"/>
      <c r="AH13" s="277" t="s">
        <v>159</v>
      </c>
      <c r="AI13" s="70">
        <v>0</v>
      </c>
      <c r="AJ13" s="70">
        <v>-4668.6611063999999</v>
      </c>
      <c r="AK13" s="70">
        <v>-8170.1569362000018</v>
      </c>
      <c r="AL13" s="70">
        <v>-12838.818042600002</v>
      </c>
    </row>
    <row r="14" spans="1:38" x14ac:dyDescent="0.25">
      <c r="A14" t="s">
        <v>282</v>
      </c>
      <c r="B14" s="117" t="s">
        <v>91</v>
      </c>
      <c r="C14" s="7">
        <v>141851025</v>
      </c>
      <c r="D14" s="7">
        <v>936565.20000000077</v>
      </c>
      <c r="E14" s="7">
        <f t="shared" si="9"/>
        <v>41957.776501700006</v>
      </c>
      <c r="F14" s="8">
        <f t="shared" si="2"/>
        <v>1.5878457702898162E-2</v>
      </c>
      <c r="G14" s="307">
        <f t="shared" si="3"/>
        <v>0.12701048236390819</v>
      </c>
      <c r="H14" s="14">
        <f t="shared" si="4"/>
        <v>8.8125239572968236E-2</v>
      </c>
      <c r="I14" s="9">
        <f>(D14/E14)</f>
        <v>22.321611822353216</v>
      </c>
      <c r="J14" s="10">
        <f t="shared" si="8"/>
        <v>0.29578761592804853</v>
      </c>
      <c r="K14" s="115">
        <f t="shared" si="5"/>
        <v>6.6024563446051996</v>
      </c>
      <c r="L14" s="73">
        <f t="shared" si="0"/>
        <v>7850870.0562672932</v>
      </c>
      <c r="M14" s="11">
        <f t="shared" si="6"/>
        <v>654239.1713556078</v>
      </c>
      <c r="N14" s="11">
        <f t="shared" si="1"/>
        <v>0.69855165593981849</v>
      </c>
      <c r="P14" s="84"/>
      <c r="Q14" s="87"/>
      <c r="R14" s="88"/>
      <c r="S14" s="13"/>
      <c r="T14" s="13"/>
      <c r="U14" s="13"/>
      <c r="V14" s="43"/>
      <c r="W14" s="43"/>
      <c r="X14" s="43"/>
      <c r="Y14" s="43"/>
      <c r="Z14" s="13"/>
      <c r="AA14" s="43"/>
      <c r="AB14" s="43"/>
      <c r="AG14" s="69"/>
      <c r="AH14" s="277" t="s">
        <v>160</v>
      </c>
      <c r="AI14" s="70">
        <v>0</v>
      </c>
      <c r="AJ14" s="70">
        <v>28655.035696000003</v>
      </c>
      <c r="AK14" s="70">
        <v>50146.312467999989</v>
      </c>
      <c r="AL14" s="70">
        <v>78801.348163999995</v>
      </c>
    </row>
    <row r="15" spans="1:38" x14ac:dyDescent="0.25">
      <c r="A15" t="s">
        <v>37</v>
      </c>
      <c r="B15" s="114" t="s">
        <v>89</v>
      </c>
      <c r="C15" s="7">
        <v>53514.399999999994</v>
      </c>
      <c r="D15" s="7">
        <v>163950.81666666659</v>
      </c>
      <c r="E15" s="7">
        <f t="shared" si="9"/>
        <v>13522.247380900011</v>
      </c>
      <c r="F15" s="8">
        <f t="shared" si="2"/>
        <v>5.1173453645010662E-3</v>
      </c>
      <c r="G15" s="8">
        <f t="shared" si="3"/>
        <v>2.2233873636122701E-2</v>
      </c>
      <c r="H15" s="8">
        <f t="shared" si="4"/>
        <v>2.8401202097982324E-2</v>
      </c>
      <c r="I15" s="9">
        <f t="shared" si="7"/>
        <v>12.124524278282681</v>
      </c>
      <c r="J15" s="10"/>
      <c r="K15" s="115"/>
      <c r="L15" s="73">
        <f t="shared" si="0"/>
        <v>2530196.2093211822</v>
      </c>
      <c r="M15" s="11">
        <f t="shared" si="6"/>
        <v>210849.68411009852</v>
      </c>
      <c r="N15" s="11">
        <f t="shared" si="1"/>
        <v>1.2860544912001473</v>
      </c>
      <c r="P15" s="84"/>
      <c r="Q15" s="87"/>
      <c r="R15" s="88"/>
      <c r="S15" s="13"/>
      <c r="T15" s="13"/>
      <c r="U15" s="13"/>
      <c r="V15" s="43"/>
      <c r="W15" s="43"/>
      <c r="X15" s="43"/>
      <c r="Y15" s="43"/>
      <c r="Z15" s="13"/>
      <c r="AA15" s="43"/>
      <c r="AB15" s="43"/>
      <c r="AG15" s="69"/>
      <c r="AH15" s="277" t="s">
        <v>161</v>
      </c>
      <c r="AI15" s="70">
        <v>0</v>
      </c>
      <c r="AJ15" s="70">
        <v>13521.066919999999</v>
      </c>
      <c r="AK15" s="70">
        <v>23661.867110000007</v>
      </c>
      <c r="AL15" s="70">
        <v>37182.934030000004</v>
      </c>
    </row>
    <row r="16" spans="1:38" x14ac:dyDescent="0.25">
      <c r="A16" t="s">
        <v>38</v>
      </c>
      <c r="B16" s="114" t="s">
        <v>39</v>
      </c>
      <c r="C16" s="7">
        <v>14364892</v>
      </c>
      <c r="D16" s="7">
        <v>14912.920000000002</v>
      </c>
      <c r="E16" s="7">
        <f t="shared" si="9"/>
        <v>2842.1660801000007</v>
      </c>
      <c r="F16" s="8">
        <f t="shared" si="2"/>
        <v>1.0755864025742935E-3</v>
      </c>
      <c r="G16" s="8">
        <f t="shared" si="3"/>
        <v>2.0223868692263733E-3</v>
      </c>
      <c r="H16" s="8">
        <f t="shared" si="4"/>
        <v>5.969490940608552E-3</v>
      </c>
      <c r="I16" s="9">
        <f t="shared" si="7"/>
        <v>5.2470262397457423</v>
      </c>
      <c r="J16" s="10">
        <f t="shared" si="8"/>
        <v>0.19785502599671484</v>
      </c>
      <c r="K16" s="115">
        <f t="shared" si="5"/>
        <v>1.0381505130703386</v>
      </c>
      <c r="L16" s="73">
        <f t="shared" si="0"/>
        <v>531807.88958851551</v>
      </c>
      <c r="M16" s="11">
        <f t="shared" si="6"/>
        <v>44317.324132376292</v>
      </c>
      <c r="N16" s="11">
        <f t="shared" si="1"/>
        <v>2.971740218037533</v>
      </c>
      <c r="P16" s="84"/>
      <c r="Q16" s="87"/>
      <c r="R16" s="88"/>
      <c r="S16" s="13"/>
      <c r="T16" s="13"/>
      <c r="U16" s="13"/>
      <c r="V16" s="43"/>
      <c r="W16" s="43"/>
      <c r="X16" s="43"/>
      <c r="Y16" s="43"/>
      <c r="Z16" s="13"/>
      <c r="AA16" s="43"/>
      <c r="AB16" s="43"/>
      <c r="AG16" s="69" t="s">
        <v>72</v>
      </c>
      <c r="AH16" s="277" t="s">
        <v>139</v>
      </c>
      <c r="AI16" s="70">
        <v>14445.158481</v>
      </c>
      <c r="AJ16" s="70">
        <v>0</v>
      </c>
      <c r="AK16" s="70">
        <v>0</v>
      </c>
      <c r="AL16" s="70">
        <v>14445.158481</v>
      </c>
    </row>
    <row r="17" spans="1:38" x14ac:dyDescent="0.25">
      <c r="A17" t="s">
        <v>40</v>
      </c>
      <c r="B17" s="114" t="s">
        <v>98</v>
      </c>
      <c r="C17" s="7">
        <v>0</v>
      </c>
      <c r="D17" s="7">
        <v>56874.710000000006</v>
      </c>
      <c r="E17" s="7">
        <f t="shared" si="9"/>
        <v>2658.3356688000008</v>
      </c>
      <c r="F17" s="8">
        <f t="shared" si="2"/>
        <v>1.0060178111544133E-3</v>
      </c>
      <c r="G17" s="307">
        <f t="shared" si="3"/>
        <v>7.7129540489091278E-3</v>
      </c>
      <c r="H17" s="8">
        <f t="shared" si="4"/>
        <v>5.5833861374631E-3</v>
      </c>
      <c r="I17" s="9">
        <f t="shared" si="7"/>
        <v>21.394856438755838</v>
      </c>
      <c r="J17" s="10"/>
      <c r="K17" s="115"/>
      <c r="L17" s="73">
        <f t="shared" si="0"/>
        <v>497410.72196339129</v>
      </c>
      <c r="M17" s="11">
        <f t="shared" si="6"/>
        <v>41450.893496949277</v>
      </c>
      <c r="N17" s="11">
        <f t="shared" si="1"/>
        <v>0.72881063476102603</v>
      </c>
      <c r="P17" s="84"/>
      <c r="Q17" s="87"/>
      <c r="R17" s="88"/>
      <c r="S17" s="13"/>
      <c r="T17" s="13"/>
      <c r="U17" s="13"/>
      <c r="V17" s="43"/>
      <c r="W17" s="43"/>
      <c r="X17" s="43"/>
      <c r="Y17" s="43"/>
      <c r="Z17" s="13"/>
      <c r="AA17" s="43"/>
      <c r="AB17" s="43"/>
      <c r="AG17" s="69"/>
      <c r="AH17" s="277" t="s">
        <v>150</v>
      </c>
      <c r="AI17" s="70">
        <v>0</v>
      </c>
      <c r="AJ17" s="70">
        <v>7475.1596034000004</v>
      </c>
      <c r="AK17" s="70">
        <v>0</v>
      </c>
      <c r="AL17" s="70">
        <v>7475.1596034000004</v>
      </c>
    </row>
    <row r="18" spans="1:38" x14ac:dyDescent="0.25">
      <c r="A18" t="s">
        <v>84</v>
      </c>
      <c r="B18" s="114" t="s">
        <v>93</v>
      </c>
      <c r="C18" s="20">
        <v>427337560</v>
      </c>
      <c r="D18" s="20">
        <v>2104083.012911872</v>
      </c>
      <c r="E18" s="7">
        <f t="shared" si="9"/>
        <v>162297.09253950004</v>
      </c>
      <c r="F18" s="8">
        <f t="shared" si="2"/>
        <v>6.1419544457685618E-2</v>
      </c>
      <c r="G18" s="307">
        <f t="shared" si="3"/>
        <v>0.28534115767235624</v>
      </c>
      <c r="H18" s="8">
        <f t="shared" si="4"/>
        <v>0.34087769549609337</v>
      </c>
      <c r="I18" s="9">
        <f t="shared" si="7"/>
        <v>12.964391290002796</v>
      </c>
      <c r="J18" s="10">
        <f t="shared" si="8"/>
        <v>0.37978663176599792</v>
      </c>
      <c r="K18" s="115">
        <f>D18/C18*1000</f>
        <v>4.9237025009266029</v>
      </c>
      <c r="L18" s="73">
        <f t="shared" si="0"/>
        <v>30367991.115686908</v>
      </c>
      <c r="M18" s="11">
        <f t="shared" si="6"/>
        <v>2530665.9263072424</v>
      </c>
      <c r="N18" s="11">
        <f t="shared" si="1"/>
        <v>1.2027405338941528</v>
      </c>
      <c r="P18" s="84"/>
      <c r="Q18" s="87"/>
      <c r="R18" s="88"/>
      <c r="S18" s="13"/>
      <c r="T18" s="13"/>
      <c r="U18" s="13"/>
      <c r="V18" s="43"/>
      <c r="W18" s="43"/>
      <c r="X18" s="43"/>
      <c r="Y18" s="43"/>
      <c r="Z18" s="13"/>
      <c r="AA18" s="43"/>
      <c r="AB18" s="43"/>
      <c r="AG18" s="69"/>
      <c r="AH18" s="277" t="s">
        <v>133</v>
      </c>
      <c r="AI18" s="70">
        <v>1031.2952118000028</v>
      </c>
      <c r="AJ18" s="70">
        <v>1095.086668200003</v>
      </c>
      <c r="AK18" s="70">
        <v>818.65702380000198</v>
      </c>
      <c r="AL18" s="70">
        <v>2945.0389038000076</v>
      </c>
    </row>
    <row r="19" spans="1:38" x14ac:dyDescent="0.25">
      <c r="A19" t="s">
        <v>85</v>
      </c>
      <c r="B19" s="114" t="s">
        <v>94</v>
      </c>
      <c r="C19" s="7">
        <v>7912657</v>
      </c>
      <c r="D19" s="7">
        <v>23911.880000000005</v>
      </c>
      <c r="E19" s="7">
        <f t="shared" si="9"/>
        <v>1413.0964896000007</v>
      </c>
      <c r="F19" s="8">
        <f t="shared" si="2"/>
        <v>5.3477077936478295E-4</v>
      </c>
      <c r="G19" s="307">
        <f t="shared" si="3"/>
        <v>3.2427634648691697E-3</v>
      </c>
      <c r="H19" s="8">
        <f t="shared" si="4"/>
        <v>2.967971066833699E-3</v>
      </c>
      <c r="I19" s="9">
        <f t="shared" si="7"/>
        <v>16.921618711804062</v>
      </c>
      <c r="J19" s="10">
        <f t="shared" si="8"/>
        <v>0.17858685010610223</v>
      </c>
      <c r="K19" s="115">
        <f t="shared" si="5"/>
        <v>3.0219785844375666</v>
      </c>
      <c r="L19" s="73">
        <f t="shared" si="0"/>
        <v>264409.55269323138</v>
      </c>
      <c r="M19" s="11">
        <f t="shared" si="6"/>
        <v>22034.129391102615</v>
      </c>
      <c r="N19" s="11">
        <f t="shared" si="1"/>
        <v>0.92147206288684158</v>
      </c>
      <c r="P19" s="84"/>
      <c r="Q19" s="87"/>
      <c r="R19" s="88"/>
      <c r="S19" s="13"/>
      <c r="T19" s="13"/>
      <c r="U19" s="13"/>
      <c r="AG19" s="69"/>
      <c r="AH19" s="277" t="s">
        <v>128</v>
      </c>
      <c r="AI19" s="70">
        <v>4398.6605774999935</v>
      </c>
      <c r="AJ19" s="70">
        <v>2412.979516800001</v>
      </c>
      <c r="AK19" s="70">
        <v>0</v>
      </c>
      <c r="AL19" s="70">
        <v>6811.6400942999944</v>
      </c>
    </row>
    <row r="20" spans="1:38" x14ac:dyDescent="0.25">
      <c r="A20" t="s">
        <v>86</v>
      </c>
      <c r="B20" s="114" t="s">
        <v>95</v>
      </c>
      <c r="C20" s="7">
        <v>22222262</v>
      </c>
      <c r="D20" s="7">
        <v>48744.526039780809</v>
      </c>
      <c r="E20" s="7">
        <f t="shared" si="9"/>
        <v>8336.0160159000006</v>
      </c>
      <c r="F20" s="8">
        <f t="shared" si="2"/>
        <v>3.1546733110079574E-3</v>
      </c>
      <c r="G20" s="307">
        <f t="shared" si="3"/>
        <v>6.6103948394758191E-3</v>
      </c>
      <c r="H20" s="8">
        <f t="shared" si="4"/>
        <v>1.7508397006107398E-2</v>
      </c>
      <c r="I20" s="9">
        <f t="shared" si="7"/>
        <v>5.8474606990684972</v>
      </c>
      <c r="J20" s="10">
        <f t="shared" si="8"/>
        <v>0.37512004925061188</v>
      </c>
      <c r="K20" s="115">
        <f t="shared" si="5"/>
        <v>2.193499745425592</v>
      </c>
      <c r="L20" s="73">
        <f t="shared" si="0"/>
        <v>1559781.8565324179</v>
      </c>
      <c r="M20" s="11">
        <f t="shared" si="6"/>
        <v>129981.82137770149</v>
      </c>
      <c r="N20" s="11">
        <f t="shared" si="1"/>
        <v>2.666593193902886</v>
      </c>
      <c r="P20" s="84"/>
      <c r="Q20" s="87"/>
      <c r="R20" s="88"/>
      <c r="S20" s="13"/>
      <c r="T20" s="13"/>
      <c r="U20" s="13"/>
      <c r="AG20" s="69"/>
      <c r="AH20" s="277" t="s">
        <v>107</v>
      </c>
      <c r="AI20" s="70">
        <v>10127.1757272</v>
      </c>
      <c r="AJ20" s="70">
        <v>5786.9575583999931</v>
      </c>
      <c r="AK20" s="70">
        <v>0</v>
      </c>
      <c r="AL20" s="70">
        <v>15914.133285599994</v>
      </c>
    </row>
    <row r="21" spans="1:38" x14ac:dyDescent="0.25">
      <c r="A21" t="s">
        <v>87</v>
      </c>
      <c r="B21" s="114" t="s">
        <v>96</v>
      </c>
      <c r="C21" s="7">
        <v>35394693</v>
      </c>
      <c r="D21" s="7">
        <v>201561.03463999971</v>
      </c>
      <c r="E21" s="7">
        <f t="shared" si="9"/>
        <v>15330.17037420001</v>
      </c>
      <c r="F21" s="8">
        <f t="shared" si="2"/>
        <v>5.8015338790675603E-3</v>
      </c>
      <c r="G21" s="307">
        <f t="shared" si="3"/>
        <v>2.7334310772378419E-2</v>
      </c>
      <c r="H21" s="8">
        <f t="shared" si="4"/>
        <v>3.2198439706786139E-2</v>
      </c>
      <c r="I21" s="9">
        <f>(D21/E21)</f>
        <v>13.14799703591148</v>
      </c>
      <c r="J21" s="10">
        <f t="shared" si="8"/>
        <v>0.43312059167175176</v>
      </c>
      <c r="K21" s="115">
        <f t="shared" si="5"/>
        <v>5.6946682554924184</v>
      </c>
      <c r="L21" s="73">
        <f t="shared" si="0"/>
        <v>2868483.1652937182</v>
      </c>
      <c r="M21" s="11">
        <f t="shared" si="6"/>
        <v>239040.26377447651</v>
      </c>
      <c r="N21" s="11">
        <f t="shared" si="1"/>
        <v>1.1859448141919742</v>
      </c>
      <c r="P21" s="84"/>
      <c r="Q21" s="87"/>
      <c r="R21" s="88"/>
      <c r="S21" s="13"/>
      <c r="T21" s="13"/>
      <c r="U21" s="13"/>
      <c r="AG21" s="69"/>
      <c r="AH21" s="277" t="s">
        <v>108</v>
      </c>
      <c r="AI21" s="70">
        <v>0</v>
      </c>
      <c r="AJ21" s="70">
        <v>10329.331960800038</v>
      </c>
      <c r="AK21" s="70">
        <v>7077.5052324000171</v>
      </c>
      <c r="AL21" s="70">
        <v>17406.837193200055</v>
      </c>
    </row>
    <row r="22" spans="1:38" x14ac:dyDescent="0.25">
      <c r="A22" t="s">
        <v>88</v>
      </c>
      <c r="B22" s="114" t="s">
        <v>97</v>
      </c>
      <c r="C22" s="7">
        <v>54617591</v>
      </c>
      <c r="D22" s="7">
        <v>85079.923843437675</v>
      </c>
      <c r="E22" s="7">
        <f t="shared" si="9"/>
        <v>4647.8356213999996</v>
      </c>
      <c r="F22" s="8">
        <f t="shared" si="2"/>
        <v>1.7589221230880315E-3</v>
      </c>
      <c r="G22" s="307">
        <f>D22/$D$23</f>
        <v>1.1537949698365456E-2</v>
      </c>
      <c r="H22" s="8">
        <f t="shared" si="4"/>
        <v>9.7619955531975146E-3</v>
      </c>
      <c r="I22" s="9">
        <f>(D22/E22)</f>
        <v>18.305278149619735</v>
      </c>
      <c r="J22" s="10">
        <f>E22/C22*1000</f>
        <v>8.5097777772732586E-2</v>
      </c>
      <c r="K22" s="115">
        <f>D22/C22*1000</f>
        <v>1.5577384920443977</v>
      </c>
      <c r="L22" s="73">
        <f t="shared" si="0"/>
        <v>869673.19407460245</v>
      </c>
      <c r="M22" s="11">
        <f>L22/12</f>
        <v>72472.766172883537</v>
      </c>
      <c r="N22" s="11">
        <f t="shared" si="1"/>
        <v>0.85181982892046815</v>
      </c>
      <c r="P22" s="84"/>
      <c r="Q22" s="87"/>
      <c r="R22" s="88"/>
      <c r="S22" s="13"/>
      <c r="T22" s="13"/>
      <c r="U22" s="13"/>
      <c r="AG22" s="69"/>
      <c r="AH22" s="277" t="s">
        <v>109</v>
      </c>
      <c r="AI22" s="70">
        <v>9679.1160729999956</v>
      </c>
      <c r="AJ22" s="70">
        <v>4478.396988999998</v>
      </c>
      <c r="AK22" s="70">
        <v>0</v>
      </c>
      <c r="AL22" s="70">
        <v>14157.513061999995</v>
      </c>
    </row>
    <row r="23" spans="1:38" ht="15.75" thickBot="1" x14ac:dyDescent="0.3">
      <c r="B23" s="118" t="s">
        <v>46</v>
      </c>
      <c r="C23" s="119">
        <f t="shared" ref="C23:H23" si="10">SUM(C4:C22)</f>
        <v>1739602729.4000001</v>
      </c>
      <c r="D23" s="119">
        <f>SUM(D4:D22)</f>
        <v>7373920.5030067582</v>
      </c>
      <c r="E23" s="119">
        <f t="shared" si="10"/>
        <v>476115.3184379001</v>
      </c>
      <c r="F23" s="120">
        <f>SUM(F4:F22)</f>
        <v>0.18018059048509827</v>
      </c>
      <c r="G23" s="121">
        <f t="shared" si="10"/>
        <v>1</v>
      </c>
      <c r="H23" s="121">
        <f t="shared" si="10"/>
        <v>1</v>
      </c>
      <c r="I23" s="122">
        <f>AVERAGE(I4:I22)</f>
        <v>18.834631087120897</v>
      </c>
      <c r="J23" s="122">
        <f>E23/C23*1000</f>
        <v>0.27369198173316001</v>
      </c>
      <c r="K23" s="188">
        <f>D23/C23*1000</f>
        <v>4.2388531464020351</v>
      </c>
      <c r="L23" s="109">
        <f>SUM(L4:L22)</f>
        <v>89087644.973341897</v>
      </c>
      <c r="M23" s="21">
        <f>SUM(M4:M22)</f>
        <v>7423970.4144451572</v>
      </c>
      <c r="N23" s="22"/>
      <c r="P23" s="86"/>
      <c r="Q23" s="87"/>
      <c r="R23" s="13"/>
      <c r="S23" s="13"/>
      <c r="T23" s="13"/>
      <c r="U23" s="13"/>
      <c r="AG23" s="69"/>
      <c r="AH23" s="277" t="s">
        <v>110</v>
      </c>
      <c r="AI23" s="70">
        <v>5064.269462400006</v>
      </c>
      <c r="AJ23" s="70">
        <v>1761.4850303999995</v>
      </c>
      <c r="AK23" s="70">
        <v>0</v>
      </c>
      <c r="AL23" s="70">
        <v>6825.7544928000052</v>
      </c>
    </row>
    <row r="24" spans="1:38" x14ac:dyDescent="0.25">
      <c r="B24" s="23"/>
      <c r="C24" s="3"/>
      <c r="D24" s="3"/>
      <c r="E24" s="3"/>
      <c r="F24" s="24"/>
      <c r="G24" s="24"/>
      <c r="H24" s="24"/>
      <c r="K24" s="25"/>
      <c r="AG24" s="69"/>
      <c r="AH24" s="277" t="s">
        <v>84</v>
      </c>
      <c r="AI24" s="70">
        <v>66626.021639999977</v>
      </c>
      <c r="AJ24" s="70">
        <v>69429.171820200048</v>
      </c>
      <c r="AK24" s="70">
        <v>26241.899079300001</v>
      </c>
      <c r="AL24" s="70">
        <v>162297.09253950004</v>
      </c>
    </row>
    <row r="25" spans="1:38" ht="15.75" thickBot="1" x14ac:dyDescent="0.3">
      <c r="E25" s="3"/>
      <c r="F25" s="26"/>
      <c r="K25" s="27"/>
      <c r="AG25" s="69"/>
      <c r="AH25" s="277" t="s">
        <v>85</v>
      </c>
      <c r="AI25" s="70">
        <v>0</v>
      </c>
      <c r="AJ25" s="70">
        <v>1371.9128991000007</v>
      </c>
      <c r="AK25" s="70">
        <v>41.183590499999987</v>
      </c>
      <c r="AL25" s="70">
        <v>1413.0964896000007</v>
      </c>
    </row>
    <row r="26" spans="1:38" ht="15" hidden="1" customHeight="1" x14ac:dyDescent="0.25">
      <c r="C26" s="3">
        <f>SUM(C4:C22)</f>
        <v>1739602729.4000001</v>
      </c>
      <c r="D26" s="3">
        <f>SUM(D4:D22)</f>
        <v>7373920.5030067582</v>
      </c>
      <c r="AG26" s="69"/>
      <c r="AH26" s="277" t="s">
        <v>86</v>
      </c>
      <c r="AI26" s="70">
        <v>783.97212330000002</v>
      </c>
      <c r="AJ26" s="70">
        <v>7552.0438926000015</v>
      </c>
      <c r="AK26" s="70">
        <v>0</v>
      </c>
      <c r="AL26" s="70">
        <v>8336.0160159000006</v>
      </c>
    </row>
    <row r="27" spans="1:38" ht="15.75" x14ac:dyDescent="0.25">
      <c r="B27" s="334" t="s">
        <v>47</v>
      </c>
      <c r="C27" s="335"/>
      <c r="D27" s="335"/>
      <c r="E27" s="335"/>
      <c r="F27" s="335"/>
      <c r="G27" s="335"/>
      <c r="H27" s="335"/>
      <c r="I27" s="335"/>
      <c r="J27" s="335"/>
      <c r="K27" s="336"/>
      <c r="L27" s="126"/>
      <c r="M27" s="33"/>
      <c r="N27" s="28"/>
      <c r="O27" s="33" t="s">
        <v>48</v>
      </c>
      <c r="P27" s="78" t="s">
        <v>152</v>
      </c>
      <c r="Q27" s="28" t="s">
        <v>151</v>
      </c>
      <c r="AG27" s="69"/>
      <c r="AH27" s="277" t="s">
        <v>87</v>
      </c>
      <c r="AI27" s="70">
        <v>10776.659243500009</v>
      </c>
      <c r="AJ27" s="70">
        <v>4225.6774339000003</v>
      </c>
      <c r="AK27" s="70">
        <v>327.83369679999993</v>
      </c>
      <c r="AL27" s="70">
        <v>15330.17037420001</v>
      </c>
    </row>
    <row r="28" spans="1:38" ht="26.25" hidden="1" customHeight="1" x14ac:dyDescent="0.25">
      <c r="A28" s="123" t="s">
        <v>283</v>
      </c>
      <c r="B28" s="114"/>
      <c r="C28" s="6"/>
      <c r="D28" s="7"/>
      <c r="E28" s="7"/>
      <c r="F28" s="8"/>
      <c r="G28" s="8"/>
      <c r="H28" s="8"/>
      <c r="I28" s="9"/>
      <c r="J28" s="9"/>
      <c r="K28" s="127"/>
      <c r="L28" s="73"/>
      <c r="M28" s="11"/>
      <c r="N28" s="11"/>
      <c r="O28" s="34"/>
      <c r="P28" s="35"/>
      <c r="Q28" s="79"/>
      <c r="R28" s="65"/>
      <c r="AG28" s="69"/>
      <c r="AH28" s="277" t="s">
        <v>88</v>
      </c>
      <c r="AI28" s="70">
        <v>0</v>
      </c>
      <c r="AJ28" s="70">
        <v>1602.1238078999993</v>
      </c>
      <c r="AK28" s="70">
        <v>3045.7118135000001</v>
      </c>
      <c r="AL28" s="70">
        <v>4647.8356213999996</v>
      </c>
    </row>
    <row r="29" spans="1:38" x14ac:dyDescent="0.25">
      <c r="A29" s="123" t="s">
        <v>284</v>
      </c>
      <c r="B29" s="114" t="s">
        <v>291</v>
      </c>
      <c r="C29" s="6" t="s">
        <v>50</v>
      </c>
      <c r="D29" s="7">
        <v>1699167.6000000006</v>
      </c>
      <c r="E29" s="7">
        <f t="shared" ref="E29:E48" si="11">IFERROR(VLOOKUP(A29,$AH$3:$AL$91,5,FALSE),0)</f>
        <v>41806.772373</v>
      </c>
      <c r="F29" s="8">
        <f>E29/$F$2</f>
        <v>1.582131185603879E-2</v>
      </c>
      <c r="G29" s="8">
        <f>D29/SUM($D$49)</f>
        <v>0.10486530161833317</v>
      </c>
      <c r="H29" s="8">
        <f t="shared" ref="H29:H47" si="12">E29/SUM($E$49)</f>
        <v>4.5865683832391944E-2</v>
      </c>
      <c r="I29" s="9">
        <f>IFERROR(D29/E29,0)</f>
        <v>40.643357608189127</v>
      </c>
      <c r="J29" s="9" t="s">
        <v>50</v>
      </c>
      <c r="K29" s="127" t="s">
        <v>50</v>
      </c>
      <c r="L29" s="73">
        <f t="shared" ref="L29:L46" si="13">E29*$L$2</f>
        <v>7822615.132121454</v>
      </c>
      <c r="M29" s="11">
        <f t="shared" ref="M29:M46" si="14">L29/12</f>
        <v>651884.59434345446</v>
      </c>
      <c r="N29" s="11">
        <f t="shared" ref="N29:N48" si="15">M29/D29</f>
        <v>0.38364937887437017</v>
      </c>
      <c r="O29" s="34">
        <v>173713</v>
      </c>
      <c r="P29" s="35">
        <f>O29/$F$2</f>
        <v>6.5739768713239388E-2</v>
      </c>
      <c r="Q29" s="79">
        <f t="shared" ref="Q29:Q47" si="16">E29/O29</f>
        <v>0.2406657669431764</v>
      </c>
      <c r="R29" s="318">
        <v>120</v>
      </c>
      <c r="S29" s="319">
        <f>D29/((R29*E29)/12)</f>
        <v>4.0643357608189135</v>
      </c>
      <c r="T29" s="273">
        <f>S29*10</f>
        <v>40.643357608189135</v>
      </c>
      <c r="AG29" s="69"/>
      <c r="AH29" s="277" t="s">
        <v>19</v>
      </c>
      <c r="AI29" s="70">
        <v>34185.252243400006</v>
      </c>
      <c r="AJ29" s="70">
        <v>53485.49421889997</v>
      </c>
      <c r="AK29" s="70">
        <v>40212.332450500006</v>
      </c>
      <c r="AL29" s="70">
        <v>127883.07891279999</v>
      </c>
    </row>
    <row r="30" spans="1:38" ht="23.25" hidden="1" customHeight="1" x14ac:dyDescent="0.25">
      <c r="A30" s="123" t="s">
        <v>285</v>
      </c>
      <c r="B30" s="114"/>
      <c r="C30" s="6"/>
      <c r="D30" s="7"/>
      <c r="E30" s="7"/>
      <c r="F30" s="8"/>
      <c r="G30" s="8"/>
      <c r="H30" s="8"/>
      <c r="I30" s="9"/>
      <c r="J30" s="9"/>
      <c r="K30" s="127"/>
      <c r="L30" s="73"/>
      <c r="M30" s="11"/>
      <c r="N30" s="11"/>
      <c r="O30" s="34"/>
      <c r="P30" s="35"/>
      <c r="Q30" s="79"/>
      <c r="R30" s="318">
        <v>120</v>
      </c>
      <c r="S30" s="319" t="e">
        <f>D30/((R30*E30)/12)</f>
        <v>#DIV/0!</v>
      </c>
      <c r="T30" s="273" t="e">
        <f>S30*10</f>
        <v>#DIV/0!</v>
      </c>
      <c r="V30" s="13"/>
      <c r="W30" s="13"/>
      <c r="Y30" s="65"/>
      <c r="AG30" s="69"/>
      <c r="AH30" s="277" t="s">
        <v>23</v>
      </c>
      <c r="AI30" s="70">
        <v>0</v>
      </c>
      <c r="AJ30" s="70">
        <v>6334.3863021999996</v>
      </c>
      <c r="AK30" s="70">
        <v>8460.3300531000004</v>
      </c>
      <c r="AL30" s="70">
        <v>14794.716355299999</v>
      </c>
    </row>
    <row r="31" spans="1:38" x14ac:dyDescent="0.25">
      <c r="A31" s="123" t="s">
        <v>286</v>
      </c>
      <c r="B31" s="114" t="s">
        <v>292</v>
      </c>
      <c r="C31" s="6" t="s">
        <v>50</v>
      </c>
      <c r="D31" s="7">
        <v>106397.19999999997</v>
      </c>
      <c r="E31" s="7">
        <f t="shared" si="11"/>
        <v>3884.8841048000008</v>
      </c>
      <c r="F31" s="8">
        <f>E31/$F$2</f>
        <v>1.4701915373477638E-3</v>
      </c>
      <c r="G31" s="8">
        <f>D31/SUM($D$49)</f>
        <v>6.5663766595750244E-3</v>
      </c>
      <c r="H31" s="8">
        <f t="shared" si="12"/>
        <v>4.2620574601285746E-3</v>
      </c>
      <c r="I31" s="9">
        <f t="shared" ref="I31:I48" si="17">IFERROR(D31/E31,0)</f>
        <v>27.387483675134614</v>
      </c>
      <c r="J31" s="9" t="s">
        <v>50</v>
      </c>
      <c r="K31" s="127" t="s">
        <v>50</v>
      </c>
      <c r="L31" s="73">
        <f t="shared" si="13"/>
        <v>726914.59923304885</v>
      </c>
      <c r="M31" s="11">
        <f t="shared" si="14"/>
        <v>60576.216602754073</v>
      </c>
      <c r="N31" s="11">
        <f t="shared" si="15"/>
        <v>0.56934032665102174</v>
      </c>
      <c r="O31" s="34">
        <v>99503</v>
      </c>
      <c r="P31" s="35">
        <f t="shared" ref="P31:P41" si="18">O31/$F$2</f>
        <v>3.7655812784728022E-2</v>
      </c>
      <c r="Q31" s="79">
        <f t="shared" si="16"/>
        <v>3.9042884182386467E-2</v>
      </c>
      <c r="R31" s="318">
        <v>120</v>
      </c>
      <c r="S31" s="319">
        <f>D31/((R31*E31)/12)</f>
        <v>2.7387483675134612</v>
      </c>
      <c r="T31" s="273">
        <f>S31*10</f>
        <v>27.387483675134611</v>
      </c>
      <c r="V31" s="13"/>
      <c r="W31" s="13"/>
      <c r="Y31" s="65"/>
      <c r="AG31" s="69" t="s">
        <v>99</v>
      </c>
      <c r="AH31" s="277" t="s">
        <v>25</v>
      </c>
      <c r="AI31" s="70">
        <v>13576.528159099998</v>
      </c>
      <c r="AJ31" s="70">
        <v>9705.2350303999956</v>
      </c>
      <c r="AK31" s="70">
        <v>0</v>
      </c>
      <c r="AL31" s="70">
        <v>23281.763189499994</v>
      </c>
    </row>
    <row r="32" spans="1:38" ht="15.75" thickBot="1" x14ac:dyDescent="0.3">
      <c r="A32" s="123" t="s">
        <v>287</v>
      </c>
      <c r="B32" s="114" t="s">
        <v>293</v>
      </c>
      <c r="C32" s="6" t="s">
        <v>50</v>
      </c>
      <c r="D32" s="7">
        <v>195022.60000000003</v>
      </c>
      <c r="E32" s="7">
        <f t="shared" si="11"/>
        <v>7018.8026079999991</v>
      </c>
      <c r="F32" s="8">
        <f>E32/$F$2</f>
        <v>2.6561884262766822E-3</v>
      </c>
      <c r="G32" s="8">
        <f t="shared" ref="G32:G42" si="19">D32/SUM($D$49)</f>
        <v>1.2035954411672834E-2</v>
      </c>
      <c r="H32" s="8">
        <f t="shared" si="12"/>
        <v>7.7002400096402197E-3</v>
      </c>
      <c r="I32" s="97">
        <f>IFERROR(D32/E32,0)</f>
        <v>27.785736526870576</v>
      </c>
      <c r="J32" s="9" t="s">
        <v>50</v>
      </c>
      <c r="K32" s="127" t="s">
        <v>50</v>
      </c>
      <c r="L32" s="73">
        <f t="shared" si="13"/>
        <v>1313313.3311715252</v>
      </c>
      <c r="M32" s="11">
        <f t="shared" si="14"/>
        <v>109442.77759762709</v>
      </c>
      <c r="N32" s="11">
        <f t="shared" si="15"/>
        <v>0.56117997400110076</v>
      </c>
      <c r="O32" s="34">
        <v>9380</v>
      </c>
      <c r="P32" s="35">
        <f t="shared" si="18"/>
        <v>3.5497575341522248E-3</v>
      </c>
      <c r="Q32" s="79">
        <f t="shared" si="16"/>
        <v>0.74827319914712143</v>
      </c>
      <c r="R32" s="318">
        <v>120</v>
      </c>
      <c r="S32" s="319">
        <f>D32/((R32*E32)/12)</f>
        <v>2.7785736526870575</v>
      </c>
      <c r="T32" s="273">
        <f>S32*10</f>
        <v>27.785736526870576</v>
      </c>
      <c r="V32" s="13"/>
      <c r="W32" s="13"/>
      <c r="Y32" s="65"/>
      <c r="AG32" s="69"/>
      <c r="AH32" s="277" t="s">
        <v>21</v>
      </c>
      <c r="AI32" s="70">
        <v>0</v>
      </c>
      <c r="AJ32" s="70">
        <v>769.28278939999996</v>
      </c>
      <c r="AK32" s="70">
        <v>1439.0730750999999</v>
      </c>
      <c r="AL32" s="70">
        <v>2208.3558644999998</v>
      </c>
    </row>
    <row r="33" spans="1:38" ht="15.75" hidden="1" thickBot="1" x14ac:dyDescent="0.3">
      <c r="A33" t="s">
        <v>156</v>
      </c>
      <c r="B33" s="128"/>
      <c r="C33" s="94"/>
      <c r="D33" s="95"/>
      <c r="E33" s="7">
        <f t="shared" si="11"/>
        <v>0</v>
      </c>
      <c r="F33" s="8">
        <f>E33/$F$2</f>
        <v>0</v>
      </c>
      <c r="G33" s="8">
        <f t="shared" si="19"/>
        <v>0</v>
      </c>
      <c r="H33" s="8">
        <f t="shared" si="12"/>
        <v>0</v>
      </c>
      <c r="I33" s="97">
        <f>IFERROR(D33/E33,0)</f>
        <v>0</v>
      </c>
      <c r="J33" s="97"/>
      <c r="K33" s="129"/>
      <c r="L33" s="73">
        <f t="shared" si="13"/>
        <v>0</v>
      </c>
      <c r="M33" s="11">
        <f t="shared" si="14"/>
        <v>0</v>
      </c>
      <c r="N33" s="11" t="e">
        <f t="shared" si="15"/>
        <v>#DIV/0!</v>
      </c>
      <c r="O33" s="34">
        <v>164911.80000000002</v>
      </c>
      <c r="P33" s="35">
        <f t="shared" si="18"/>
        <v>6.240905165464871E-2</v>
      </c>
      <c r="Q33" s="79">
        <f t="shared" si="16"/>
        <v>0</v>
      </c>
      <c r="R33" s="76"/>
      <c r="S33" s="77"/>
      <c r="V33" s="43"/>
      <c r="AG33" s="69"/>
      <c r="AH33" s="277" t="s">
        <v>119</v>
      </c>
      <c r="AI33" s="70">
        <v>7297.8724548</v>
      </c>
      <c r="AJ33" s="70">
        <v>0</v>
      </c>
      <c r="AK33" s="70">
        <v>0</v>
      </c>
      <c r="AL33" s="70">
        <v>7297.8724548</v>
      </c>
    </row>
    <row r="34" spans="1:38" ht="15.75" hidden="1" thickBot="1" x14ac:dyDescent="0.3">
      <c r="B34" s="320" t="s">
        <v>285</v>
      </c>
      <c r="C34" s="321"/>
      <c r="D34" s="53">
        <v>1817502.3</v>
      </c>
      <c r="E34" s="7">
        <f>IFERROR(VLOOKUP(B34,$AH$3:$AL$91,5,FALSE),0)</f>
        <v>24383.980491699993</v>
      </c>
      <c r="F34" s="8">
        <f>E34/$F$2</f>
        <v>9.2278484502167288E-3</v>
      </c>
      <c r="G34" s="8">
        <f t="shared" si="19"/>
        <v>0.11216840933261334</v>
      </c>
      <c r="H34" s="8">
        <f t="shared" si="12"/>
        <v>2.6751358125168535E-2</v>
      </c>
      <c r="I34" s="97">
        <f>IFERROR(D34/E34,0)</f>
        <v>74.536735321727122</v>
      </c>
      <c r="J34" s="176"/>
      <c r="K34" s="322"/>
      <c r="L34" s="73"/>
      <c r="M34" s="11"/>
      <c r="N34" s="11"/>
      <c r="O34" s="34"/>
      <c r="P34" s="35"/>
      <c r="Q34" s="79"/>
      <c r="R34" s="76"/>
      <c r="S34" s="77"/>
      <c r="V34" s="43"/>
      <c r="AG34" s="69"/>
      <c r="AH34" s="277"/>
      <c r="AI34" s="70"/>
      <c r="AJ34" s="70"/>
      <c r="AK34" s="70"/>
      <c r="AL34" s="70"/>
    </row>
    <row r="35" spans="1:38" ht="15.75" hidden="1" thickBot="1" x14ac:dyDescent="0.3">
      <c r="B35" s="320" t="s">
        <v>283</v>
      </c>
      <c r="C35" s="321"/>
      <c r="D35" s="53">
        <v>1093052.7999999998</v>
      </c>
      <c r="E35" s="7">
        <f>IFERROR(VLOOKUP(B35,$AH$3:$AL$91,5,FALSE),0)</f>
        <v>617.3717137000001</v>
      </c>
      <c r="F35" s="8">
        <f>E35/$F$2</f>
        <v>2.3363751514701979E-4</v>
      </c>
      <c r="G35" s="8">
        <f t="shared" si="19"/>
        <v>6.7458508246487012E-2</v>
      </c>
      <c r="H35" s="8">
        <f t="shared" si="12"/>
        <v>6.7731073748026509E-4</v>
      </c>
      <c r="I35" s="97">
        <f>IFERROR(D35/E35,0)</f>
        <v>1770.4938139280346</v>
      </c>
      <c r="J35" s="176"/>
      <c r="K35" s="322"/>
      <c r="L35" s="73"/>
      <c r="M35" s="11"/>
      <c r="N35" s="11"/>
      <c r="O35" s="34"/>
      <c r="P35" s="35"/>
      <c r="Q35" s="79"/>
      <c r="R35" s="76"/>
      <c r="S35" s="77"/>
      <c r="V35" s="43"/>
      <c r="AG35" s="69"/>
      <c r="AH35" s="277"/>
      <c r="AI35" s="70"/>
      <c r="AJ35" s="70"/>
      <c r="AK35" s="70"/>
      <c r="AL35" s="70"/>
    </row>
    <row r="36" spans="1:38" x14ac:dyDescent="0.25">
      <c r="A36" s="124" t="s">
        <v>106</v>
      </c>
      <c r="B36" s="172" t="s">
        <v>56</v>
      </c>
      <c r="C36" s="173" t="s">
        <v>50</v>
      </c>
      <c r="D36" s="174">
        <v>71590</v>
      </c>
      <c r="E36" s="174">
        <f t="shared" si="11"/>
        <v>0</v>
      </c>
      <c r="F36" s="175">
        <f t="shared" ref="F36:F48" si="20">E36/$F$2</f>
        <v>0</v>
      </c>
      <c r="G36" s="175">
        <f t="shared" si="19"/>
        <v>4.4182262790653905E-3</v>
      </c>
      <c r="H36" s="175">
        <f t="shared" si="12"/>
        <v>0</v>
      </c>
      <c r="I36" s="176">
        <f t="shared" si="17"/>
        <v>0</v>
      </c>
      <c r="J36" s="177" t="s">
        <v>50</v>
      </c>
      <c r="K36" s="178" t="s">
        <v>50</v>
      </c>
      <c r="L36" s="73">
        <f t="shared" si="13"/>
        <v>0</v>
      </c>
      <c r="M36" s="11">
        <f t="shared" si="14"/>
        <v>0</v>
      </c>
      <c r="N36" s="11">
        <f t="shared" si="15"/>
        <v>0</v>
      </c>
      <c r="O36" s="34">
        <v>7159</v>
      </c>
      <c r="P36" s="35">
        <f t="shared" si="18"/>
        <v>2.7092445828353707E-3</v>
      </c>
      <c r="Q36" s="79">
        <f t="shared" si="16"/>
        <v>0</v>
      </c>
      <c r="AG36" s="69"/>
      <c r="AH36" s="277" t="s">
        <v>145</v>
      </c>
      <c r="AI36" s="70">
        <v>1601.0733545999999</v>
      </c>
      <c r="AJ36" s="70">
        <v>0</v>
      </c>
      <c r="AK36" s="70">
        <v>0</v>
      </c>
      <c r="AL36" s="70">
        <v>1601.0733545999999</v>
      </c>
    </row>
    <row r="37" spans="1:38" x14ac:dyDescent="0.25">
      <c r="A37" s="124" t="s">
        <v>128</v>
      </c>
      <c r="B37" s="19" t="s">
        <v>57</v>
      </c>
      <c r="C37" s="6" t="s">
        <v>50</v>
      </c>
      <c r="D37" s="7">
        <v>104286</v>
      </c>
      <c r="E37" s="7">
        <f t="shared" si="11"/>
        <v>6811.6400942999944</v>
      </c>
      <c r="F37" s="8">
        <f t="shared" si="20"/>
        <v>2.5777900580676734E-3</v>
      </c>
      <c r="G37" s="8">
        <f t="shared" si="19"/>
        <v>6.4360824939043628E-3</v>
      </c>
      <c r="H37" s="8">
        <f t="shared" si="12"/>
        <v>7.4729646229991691E-3</v>
      </c>
      <c r="I37" s="9">
        <f t="shared" si="17"/>
        <v>15.309969193361656</v>
      </c>
      <c r="J37" s="9" t="s">
        <v>50</v>
      </c>
      <c r="K37" s="9" t="s">
        <v>50</v>
      </c>
      <c r="L37" s="73">
        <f t="shared" si="13"/>
        <v>1274550.4101782611</v>
      </c>
      <c r="M37" s="11">
        <f t="shared" si="14"/>
        <v>106212.53418152175</v>
      </c>
      <c r="N37" s="11">
        <f t="shared" si="15"/>
        <v>1.0184735648267433</v>
      </c>
      <c r="O37" s="34">
        <v>14898</v>
      </c>
      <c r="P37" s="35">
        <f t="shared" si="18"/>
        <v>5.6379837679957192E-3</v>
      </c>
      <c r="Q37" s="79">
        <f t="shared" si="16"/>
        <v>0.45721842490938341</v>
      </c>
      <c r="R37" s="76">
        <v>215</v>
      </c>
      <c r="S37" s="319">
        <f t="shared" ref="S37:S42" si="21">D37/((R37*E37)/12)</f>
        <v>0.85450990846669705</v>
      </c>
      <c r="T37" s="273">
        <f t="shared" ref="T37:T42" si="22">S37*10</f>
        <v>8.5450990846669708</v>
      </c>
      <c r="AG37" s="69"/>
      <c r="AH37" s="277" t="s">
        <v>73</v>
      </c>
      <c r="AI37" s="70">
        <v>5983.6015477999999</v>
      </c>
      <c r="AJ37" s="70">
        <v>0</v>
      </c>
      <c r="AK37" s="70">
        <v>0</v>
      </c>
      <c r="AL37" s="70">
        <v>5983.6015477999999</v>
      </c>
    </row>
    <row r="38" spans="1:38" x14ac:dyDescent="0.25">
      <c r="A38" s="124" t="s">
        <v>107</v>
      </c>
      <c r="B38" s="19" t="s">
        <v>58</v>
      </c>
      <c r="C38" s="6" t="s">
        <v>50</v>
      </c>
      <c r="D38" s="7">
        <v>166470</v>
      </c>
      <c r="E38" s="7">
        <f t="shared" si="11"/>
        <v>15914.133285599994</v>
      </c>
      <c r="F38" s="8">
        <f t="shared" si="20"/>
        <v>6.0225282014990701E-3</v>
      </c>
      <c r="G38" s="8">
        <f t="shared" si="19"/>
        <v>1.0273810988629914E-2</v>
      </c>
      <c r="H38" s="8">
        <f t="shared" si="12"/>
        <v>1.7459195348341994E-2</v>
      </c>
      <c r="I38" s="9">
        <f>IFERROR(D38/E38,0)</f>
        <v>10.460513118275278</v>
      </c>
      <c r="J38" s="9" t="s">
        <v>50</v>
      </c>
      <c r="K38" s="9" t="s">
        <v>50</v>
      </c>
      <c r="L38" s="73">
        <f t="shared" si="13"/>
        <v>2977750.5602162075</v>
      </c>
      <c r="M38" s="11">
        <f t="shared" si="14"/>
        <v>248145.88001801728</v>
      </c>
      <c r="N38" s="11">
        <f t="shared" si="15"/>
        <v>1.490634228497731</v>
      </c>
      <c r="O38" s="34">
        <v>16647</v>
      </c>
      <c r="P38" s="35">
        <f t="shared" si="18"/>
        <v>6.2998735256963841E-3</v>
      </c>
      <c r="Q38" s="79">
        <f t="shared" si="16"/>
        <v>0.95597604887367049</v>
      </c>
      <c r="R38" s="76">
        <v>215</v>
      </c>
      <c r="S38" s="319">
        <f t="shared" si="21"/>
        <v>0.58384259264792249</v>
      </c>
      <c r="T38" s="273">
        <f t="shared" si="22"/>
        <v>5.8384259264792249</v>
      </c>
      <c r="AG38" s="69"/>
      <c r="AH38" s="277" t="s">
        <v>74</v>
      </c>
      <c r="AI38" s="70">
        <v>1312.445289</v>
      </c>
      <c r="AJ38" s="70">
        <v>0</v>
      </c>
      <c r="AK38" s="70">
        <v>0</v>
      </c>
      <c r="AL38" s="70">
        <v>1312.445289</v>
      </c>
    </row>
    <row r="39" spans="1:38" x14ac:dyDescent="0.25">
      <c r="A39" s="124" t="s">
        <v>108</v>
      </c>
      <c r="B39" s="19" t="s">
        <v>59</v>
      </c>
      <c r="C39" s="6" t="s">
        <v>50</v>
      </c>
      <c r="D39" s="20">
        <v>248430</v>
      </c>
      <c r="E39" s="7">
        <f t="shared" si="11"/>
        <v>17406.837193200055</v>
      </c>
      <c r="F39" s="14">
        <f>E39/$F$2</f>
        <v>6.5874255300984079E-3</v>
      </c>
      <c r="G39" s="8">
        <f t="shared" si="19"/>
        <v>1.5332028977625575E-2</v>
      </c>
      <c r="H39" s="8">
        <f t="shared" si="12"/>
        <v>1.9096822019698628E-2</v>
      </c>
      <c r="I39" s="9">
        <f t="shared" si="17"/>
        <v>14.271978145291591</v>
      </c>
      <c r="J39" s="9" t="s">
        <v>50</v>
      </c>
      <c r="K39" s="9" t="s">
        <v>50</v>
      </c>
      <c r="L39" s="73">
        <f t="shared" si="13"/>
        <v>3257055.7424289896</v>
      </c>
      <c r="M39" s="11">
        <f t="shared" si="14"/>
        <v>271421.31186908245</v>
      </c>
      <c r="N39" s="11">
        <f t="shared" si="15"/>
        <v>1.0925464391139654</v>
      </c>
      <c r="O39" s="34">
        <v>13167</v>
      </c>
      <c r="P39" s="35">
        <f>O39/$F$2</f>
        <v>4.9829059117465187E-3</v>
      </c>
      <c r="Q39" s="79">
        <f t="shared" si="16"/>
        <v>1.3220047993620456</v>
      </c>
      <c r="R39" s="76">
        <v>215</v>
      </c>
      <c r="S39" s="319">
        <f t="shared" si="21"/>
        <v>0.79657552438836776</v>
      </c>
      <c r="T39" s="273">
        <f t="shared" si="22"/>
        <v>7.9657552438836774</v>
      </c>
      <c r="AG39" s="69" t="s">
        <v>4</v>
      </c>
      <c r="AH39" s="277" t="s">
        <v>75</v>
      </c>
      <c r="AI39" s="70">
        <v>6720.5596427</v>
      </c>
      <c r="AJ39" s="70">
        <v>6720.5596427</v>
      </c>
      <c r="AK39" s="70">
        <v>0</v>
      </c>
      <c r="AL39" s="70">
        <v>13441.1192854</v>
      </c>
    </row>
    <row r="40" spans="1:38" x14ac:dyDescent="0.25">
      <c r="A40" s="124" t="s">
        <v>109</v>
      </c>
      <c r="B40" s="19" t="s">
        <v>60</v>
      </c>
      <c r="C40" s="6" t="s">
        <v>50</v>
      </c>
      <c r="D40" s="20">
        <v>161510</v>
      </c>
      <c r="E40" s="7">
        <f t="shared" si="11"/>
        <v>14157.513061999995</v>
      </c>
      <c r="F40" s="14">
        <f t="shared" si="20"/>
        <v>5.3577546542316647E-3</v>
      </c>
      <c r="G40" s="8">
        <f t="shared" si="19"/>
        <v>9.967701164015243E-3</v>
      </c>
      <c r="H40" s="8">
        <f t="shared" si="12"/>
        <v>1.5532029408087379E-2</v>
      </c>
      <c r="I40" s="9">
        <f t="shared" si="17"/>
        <v>11.408077060759139</v>
      </c>
      <c r="J40" s="9" t="s">
        <v>50</v>
      </c>
      <c r="K40" s="9" t="s">
        <v>50</v>
      </c>
      <c r="L40" s="73">
        <f t="shared" si="13"/>
        <v>2649063.049496091</v>
      </c>
      <c r="M40" s="11">
        <f t="shared" si="14"/>
        <v>220755.25412467425</v>
      </c>
      <c r="N40" s="11">
        <f t="shared" si="15"/>
        <v>1.366820965418081</v>
      </c>
      <c r="O40" s="34">
        <v>16151</v>
      </c>
      <c r="P40" s="35">
        <f t="shared" si="18"/>
        <v>6.1121677968115759E-3</v>
      </c>
      <c r="Q40" s="79">
        <f t="shared" si="16"/>
        <v>0.87657191889047081</v>
      </c>
      <c r="R40" s="76">
        <v>215</v>
      </c>
      <c r="S40" s="319">
        <f t="shared" si="21"/>
        <v>0.63672988246097506</v>
      </c>
      <c r="T40" s="273">
        <f t="shared" si="22"/>
        <v>6.3672988246097511</v>
      </c>
      <c r="AG40" s="69"/>
      <c r="AH40" s="277" t="s">
        <v>76</v>
      </c>
      <c r="AI40" s="70">
        <v>2070.1418926000001</v>
      </c>
      <c r="AJ40" s="70">
        <v>1035.0709463000001</v>
      </c>
      <c r="AK40" s="70">
        <v>0</v>
      </c>
      <c r="AL40" s="70">
        <v>3105.2128389</v>
      </c>
    </row>
    <row r="41" spans="1:38" x14ac:dyDescent="0.25">
      <c r="A41" s="124" t="s">
        <v>110</v>
      </c>
      <c r="B41" s="19" t="s">
        <v>61</v>
      </c>
      <c r="C41" s="6" t="s">
        <v>50</v>
      </c>
      <c r="D41" s="7">
        <v>115496</v>
      </c>
      <c r="E41" s="7">
        <f t="shared" si="11"/>
        <v>6825.7544928000052</v>
      </c>
      <c r="F41" s="14">
        <f t="shared" si="20"/>
        <v>2.5831314964914944E-3</v>
      </c>
      <c r="G41" s="8">
        <f t="shared" si="19"/>
        <v>7.1279153838096987E-3</v>
      </c>
      <c r="H41" s="8">
        <f t="shared" si="12"/>
        <v>7.4884493519638941E-3</v>
      </c>
      <c r="I41" s="9">
        <f t="shared" si="17"/>
        <v>16.92062029506458</v>
      </c>
      <c r="J41" s="9" t="s">
        <v>50</v>
      </c>
      <c r="K41" s="9" t="s">
        <v>50</v>
      </c>
      <c r="L41" s="73">
        <f t="shared" si="13"/>
        <v>1277191.4059074193</v>
      </c>
      <c r="M41" s="11">
        <f t="shared" si="14"/>
        <v>106432.6171589516</v>
      </c>
      <c r="N41" s="11">
        <f t="shared" si="15"/>
        <v>0.92152643519214172</v>
      </c>
      <c r="O41" s="34">
        <v>14437</v>
      </c>
      <c r="P41" s="35">
        <f t="shared" si="18"/>
        <v>5.4635234030443146E-3</v>
      </c>
      <c r="Q41" s="79">
        <f t="shared" si="16"/>
        <v>0.4727959058530169</v>
      </c>
      <c r="R41" s="76">
        <v>215</v>
      </c>
      <c r="S41" s="319">
        <f t="shared" si="21"/>
        <v>0.94440671414313937</v>
      </c>
      <c r="T41" s="273">
        <f t="shared" si="22"/>
        <v>9.4440671414313933</v>
      </c>
      <c r="AG41" s="69"/>
      <c r="AH41" s="277" t="s">
        <v>37</v>
      </c>
      <c r="AI41" s="70">
        <v>4281.0204184999975</v>
      </c>
      <c r="AJ41" s="70">
        <v>8716.4289402000122</v>
      </c>
      <c r="AK41" s="70">
        <v>524.79802219999988</v>
      </c>
      <c r="AL41" s="70">
        <v>13522.247380900011</v>
      </c>
    </row>
    <row r="42" spans="1:38" ht="15.75" thickBot="1" x14ac:dyDescent="0.3">
      <c r="A42" s="124" t="s">
        <v>133</v>
      </c>
      <c r="B42" s="186" t="s">
        <v>62</v>
      </c>
      <c r="C42" s="94" t="s">
        <v>50</v>
      </c>
      <c r="D42" s="95">
        <v>108693</v>
      </c>
      <c r="E42" s="95">
        <f t="shared" si="11"/>
        <v>2945.0389038000076</v>
      </c>
      <c r="F42" s="104">
        <f t="shared" si="20"/>
        <v>1.1145174879675359E-3</v>
      </c>
      <c r="G42" s="96">
        <f t="shared" si="19"/>
        <v>6.7080635417021157E-3</v>
      </c>
      <c r="H42" s="96">
        <f t="shared" si="12"/>
        <v>3.2309651180587517E-3</v>
      </c>
      <c r="I42" s="97">
        <f t="shared" si="17"/>
        <v>36.907152520040583</v>
      </c>
      <c r="J42" s="97" t="s">
        <v>50</v>
      </c>
      <c r="K42" s="129" t="s">
        <v>50</v>
      </c>
      <c r="L42" s="73">
        <f t="shared" si="13"/>
        <v>551056.79261742893</v>
      </c>
      <c r="M42" s="11">
        <f t="shared" si="14"/>
        <v>45921.399384785742</v>
      </c>
      <c r="N42" s="11">
        <f t="shared" si="15"/>
        <v>0.42248718302729471</v>
      </c>
      <c r="O42" s="34">
        <v>11319</v>
      </c>
      <c r="P42" s="35">
        <f t="shared" ref="P42:P48" si="23">O42/$F$2</f>
        <v>4.2835506960627965E-3</v>
      </c>
      <c r="Q42" s="79">
        <f t="shared" si="16"/>
        <v>0.26018543191094684</v>
      </c>
      <c r="R42" s="76">
        <v>215</v>
      </c>
      <c r="S42" s="319">
        <f t="shared" si="21"/>
        <v>2.0599340941417998</v>
      </c>
      <c r="T42" s="273">
        <f t="shared" si="22"/>
        <v>20.599340941417999</v>
      </c>
      <c r="AG42" s="69"/>
      <c r="AH42" s="277" t="s">
        <v>77</v>
      </c>
      <c r="AI42" s="70">
        <v>2377.4962096000013</v>
      </c>
      <c r="AJ42" s="70">
        <v>5053.9279305999999</v>
      </c>
      <c r="AK42" s="70">
        <v>557.08867819999989</v>
      </c>
      <c r="AL42" s="70">
        <v>7988.5128184000005</v>
      </c>
    </row>
    <row r="43" spans="1:38" ht="15.75" hidden="1" thickBot="1" x14ac:dyDescent="0.3">
      <c r="A43" s="125" t="s">
        <v>135</v>
      </c>
      <c r="B43" s="179" t="s">
        <v>135</v>
      </c>
      <c r="C43" s="180"/>
      <c r="D43" s="107">
        <v>113980</v>
      </c>
      <c r="E43" s="181">
        <f t="shared" si="11"/>
        <v>0</v>
      </c>
      <c r="F43" s="182">
        <f t="shared" si="20"/>
        <v>0</v>
      </c>
      <c r="G43" s="183">
        <f t="shared" ref="G43:G48" si="24">D43/SUM($D$49)</f>
        <v>7.0343543970927949E-3</v>
      </c>
      <c r="H43" s="183">
        <f t="shared" si="12"/>
        <v>0</v>
      </c>
      <c r="I43" s="184">
        <f t="shared" si="17"/>
        <v>0</v>
      </c>
      <c r="J43" s="184" t="s">
        <v>50</v>
      </c>
      <c r="K43" s="185" t="s">
        <v>50</v>
      </c>
      <c r="L43" s="73">
        <f t="shared" si="13"/>
        <v>0</v>
      </c>
      <c r="M43" s="11">
        <f t="shared" si="14"/>
        <v>0</v>
      </c>
      <c r="N43" s="11">
        <f t="shared" si="15"/>
        <v>0</v>
      </c>
      <c r="O43" s="34">
        <v>11398</v>
      </c>
      <c r="P43" s="35">
        <f t="shared" si="23"/>
        <v>4.3134473746553369E-3</v>
      </c>
      <c r="Q43" s="79">
        <f t="shared" si="16"/>
        <v>0</v>
      </c>
      <c r="AG43" s="69"/>
      <c r="AH43" s="277" t="s">
        <v>78</v>
      </c>
      <c r="AI43" s="70">
        <v>296.71576379999993</v>
      </c>
      <c r="AJ43" s="70">
        <v>7586.2880150000028</v>
      </c>
      <c r="AK43" s="70">
        <v>7574.2392547999962</v>
      </c>
      <c r="AL43" s="70">
        <v>15457.2430336</v>
      </c>
    </row>
    <row r="44" spans="1:38" x14ac:dyDescent="0.25">
      <c r="A44" s="124" t="s">
        <v>273</v>
      </c>
      <c r="B44" s="134" t="s">
        <v>140</v>
      </c>
      <c r="C44" s="98" t="s">
        <v>50</v>
      </c>
      <c r="D44" s="105">
        <v>355911</v>
      </c>
      <c r="E44" s="91">
        <f t="shared" si="11"/>
        <v>9571.0057074000033</v>
      </c>
      <c r="F44" s="99">
        <f t="shared" si="20"/>
        <v>3.6220415372342331E-3</v>
      </c>
      <c r="G44" s="92">
        <f t="shared" si="24"/>
        <v>2.1965293102506524E-2</v>
      </c>
      <c r="H44" s="92">
        <f t="shared" si="12"/>
        <v>1.0500229910528409E-2</v>
      </c>
      <c r="I44" s="93">
        <f t="shared" si="17"/>
        <v>37.186374230747845</v>
      </c>
      <c r="J44" s="93" t="s">
        <v>50</v>
      </c>
      <c r="K44" s="135" t="s">
        <v>50</v>
      </c>
      <c r="L44" s="73">
        <f t="shared" si="13"/>
        <v>1790865.2073959536</v>
      </c>
      <c r="M44" s="11">
        <f t="shared" si="14"/>
        <v>149238.76728299612</v>
      </c>
      <c r="N44" s="11">
        <f>M44/D47</f>
        <v>3.928082779019345E-2</v>
      </c>
      <c r="O44" s="34">
        <v>42450</v>
      </c>
      <c r="P44" s="35">
        <f t="shared" si="23"/>
        <v>1.606473425637121E-2</v>
      </c>
      <c r="Q44" s="79">
        <f t="shared" si="16"/>
        <v>0.225465387689046</v>
      </c>
      <c r="R44" s="318">
        <v>215</v>
      </c>
      <c r="S44" s="319">
        <f>D44/((R44*E44)/12)</f>
        <v>2.0755185617161587</v>
      </c>
      <c r="T44" s="273">
        <f>S44*10</f>
        <v>20.755185617161587</v>
      </c>
      <c r="U44" s="308">
        <v>0.59699999999999998</v>
      </c>
      <c r="AG44" s="69"/>
      <c r="AH44" s="277" t="s">
        <v>120</v>
      </c>
      <c r="AI44" s="70">
        <v>0</v>
      </c>
      <c r="AJ44" s="70">
        <v>8735.2356609000017</v>
      </c>
      <c r="AK44" s="70">
        <v>5823.4904406000005</v>
      </c>
      <c r="AL44" s="70">
        <v>14558.726101500002</v>
      </c>
    </row>
    <row r="45" spans="1:38" x14ac:dyDescent="0.25">
      <c r="A45" s="125" t="s">
        <v>274</v>
      </c>
      <c r="B45" s="136" t="s">
        <v>141</v>
      </c>
      <c r="C45" s="71" t="s">
        <v>50</v>
      </c>
      <c r="D45" s="20">
        <v>1510629.8354746639</v>
      </c>
      <c r="E45" s="7">
        <f t="shared" si="11"/>
        <v>71529.584182500024</v>
      </c>
      <c r="F45" s="14">
        <f t="shared" si="20"/>
        <v>2.7069582128635958E-2</v>
      </c>
      <c r="G45" s="8">
        <f t="shared" si="24"/>
        <v>9.3229563305411184E-2</v>
      </c>
      <c r="H45" s="8">
        <f t="shared" si="12"/>
        <v>7.8474206607152805E-2</v>
      </c>
      <c r="I45" s="9">
        <f t="shared" si="17"/>
        <v>21.11895172800746</v>
      </c>
      <c r="J45" s="9" t="s">
        <v>50</v>
      </c>
      <c r="K45" s="127" t="s">
        <v>50</v>
      </c>
      <c r="L45" s="73">
        <f t="shared" si="13"/>
        <v>13384157.060202818</v>
      </c>
      <c r="M45" s="11">
        <f t="shared" si="14"/>
        <v>1115346.4216835683</v>
      </c>
      <c r="N45" s="11">
        <f t="shared" si="15"/>
        <v>0.73833204898479232</v>
      </c>
      <c r="O45" s="34">
        <v>104491</v>
      </c>
      <c r="P45" s="35">
        <f t="shared" si="23"/>
        <v>3.9543466364722828E-2</v>
      </c>
      <c r="Q45" s="79">
        <f>E45/O45</f>
        <v>0.68455258522265094</v>
      </c>
      <c r="R45" s="318">
        <v>215</v>
      </c>
      <c r="S45" s="319">
        <f>D45/((R45*E45)/12)</f>
        <v>1.1787321894701837</v>
      </c>
      <c r="T45" s="273">
        <f>S45*10</f>
        <v>11.787321894701837</v>
      </c>
      <c r="U45" s="308">
        <v>5.2999999999999999E-2</v>
      </c>
      <c r="AG45" s="69"/>
      <c r="AH45" s="277" t="s">
        <v>121</v>
      </c>
      <c r="AI45" s="70">
        <v>0</v>
      </c>
      <c r="AJ45" s="70">
        <v>-836.65864709999983</v>
      </c>
      <c r="AK45" s="70">
        <v>-557.77243139999996</v>
      </c>
      <c r="AL45" s="70">
        <v>-1394.4310784999998</v>
      </c>
    </row>
    <row r="46" spans="1:38" x14ac:dyDescent="0.25">
      <c r="A46" s="125" t="s">
        <v>275</v>
      </c>
      <c r="B46" s="136" t="s">
        <v>142</v>
      </c>
      <c r="C46" s="71" t="s">
        <v>50</v>
      </c>
      <c r="D46" s="20">
        <v>2141844.4570982237</v>
      </c>
      <c r="E46" s="7">
        <f t="shared" si="11"/>
        <v>225292.25941459995</v>
      </c>
      <c r="F46" s="14">
        <f>E46/$F$2</f>
        <v>8.5259370495005718E-2</v>
      </c>
      <c r="G46" s="8">
        <f t="shared" si="24"/>
        <v>0.13218540949883945</v>
      </c>
      <c r="H46" s="8">
        <f t="shared" si="12"/>
        <v>0.24716530250177199</v>
      </c>
      <c r="I46" s="9">
        <f t="shared" si="17"/>
        <v>9.5069598159457342</v>
      </c>
      <c r="J46" s="9" t="s">
        <v>50</v>
      </c>
      <c r="K46" s="127" t="s">
        <v>50</v>
      </c>
      <c r="L46" s="73">
        <f t="shared" si="13"/>
        <v>42155242.742074803</v>
      </c>
      <c r="M46" s="11">
        <f t="shared" si="14"/>
        <v>3512936.8951729001</v>
      </c>
      <c r="N46" s="11">
        <f t="shared" si="15"/>
        <v>1.6401456620861423</v>
      </c>
      <c r="O46" s="34">
        <v>118333</v>
      </c>
      <c r="P46" s="35">
        <f t="shared" si="23"/>
        <v>4.4781818580899274E-2</v>
      </c>
      <c r="Q46" s="79">
        <f t="shared" si="16"/>
        <v>1.9038836116265112</v>
      </c>
      <c r="R46" s="318">
        <v>215</v>
      </c>
      <c r="S46" s="319">
        <f>D46/((R46*E46)/12)</f>
        <v>0.53062101298301778</v>
      </c>
      <c r="T46" s="273">
        <f>S46*10</f>
        <v>5.3062101298301778</v>
      </c>
      <c r="U46" s="42">
        <f>100% -SUM(U44:U45)</f>
        <v>0.35</v>
      </c>
      <c r="AG46" s="69"/>
      <c r="AH46" s="277" t="s">
        <v>122</v>
      </c>
      <c r="AI46" s="70">
        <v>0</v>
      </c>
      <c r="AJ46" s="70">
        <v>20136.888832499997</v>
      </c>
      <c r="AK46" s="70">
        <v>13424.592554999999</v>
      </c>
      <c r="AL46" s="70">
        <v>33561.481387499996</v>
      </c>
    </row>
    <row r="47" spans="1:38" x14ac:dyDescent="0.25">
      <c r="A47" s="125" t="s">
        <v>276</v>
      </c>
      <c r="B47" s="136" t="s">
        <v>143</v>
      </c>
      <c r="C47" s="71" t="s">
        <v>50</v>
      </c>
      <c r="D47" s="20">
        <v>3799277.5529097668</v>
      </c>
      <c r="E47" s="7">
        <f t="shared" si="11"/>
        <v>322851.72309340001</v>
      </c>
      <c r="F47" s="14">
        <f>E47/$F$2</f>
        <v>0.12217967339710283</v>
      </c>
      <c r="G47" s="8">
        <f t="shared" si="24"/>
        <v>0.23447503737573935</v>
      </c>
      <c r="H47" s="8">
        <f t="shared" si="12"/>
        <v>0.35419656231840912</v>
      </c>
      <c r="I47" s="9">
        <f t="shared" si="17"/>
        <v>11.767871382277391</v>
      </c>
      <c r="J47" s="28"/>
      <c r="K47" s="137"/>
      <c r="L47" s="73">
        <f>E47*$L$2</f>
        <v>60409943.919348933</v>
      </c>
      <c r="M47" s="11">
        <f>L47/12</f>
        <v>5034161.993279078</v>
      </c>
      <c r="N47" s="11">
        <f>M47/D47</f>
        <v>1.3250313837754617</v>
      </c>
      <c r="O47" s="34">
        <v>446166</v>
      </c>
      <c r="P47" s="35">
        <f t="shared" si="23"/>
        <v>0.1688466012774586</v>
      </c>
      <c r="Q47" s="79">
        <f t="shared" si="16"/>
        <v>0.72361346022198014</v>
      </c>
      <c r="R47" s="318">
        <v>215</v>
      </c>
      <c r="S47" s="319">
        <f>D47/((R47*E47)/12)</f>
        <v>0.65681142598757525</v>
      </c>
      <c r="T47" s="273">
        <f>S47*10</f>
        <v>6.5681142598757525</v>
      </c>
      <c r="AG47" s="69"/>
      <c r="AH47" s="277" t="s">
        <v>123</v>
      </c>
      <c r="AI47" s="70">
        <v>0</v>
      </c>
      <c r="AJ47" s="70">
        <v>9074.2343984999989</v>
      </c>
      <c r="AK47" s="70">
        <v>6049.4895989999995</v>
      </c>
      <c r="AL47" s="70">
        <v>15123.723997499997</v>
      </c>
    </row>
    <row r="48" spans="1:38" x14ac:dyDescent="0.25">
      <c r="A48" s="125" t="s">
        <v>277</v>
      </c>
      <c r="B48" s="136" t="s">
        <v>144</v>
      </c>
      <c r="C48" s="71" t="s">
        <v>50</v>
      </c>
      <c r="D48" s="20">
        <v>2394074.5401049154</v>
      </c>
      <c r="E48" s="7">
        <f t="shared" si="11"/>
        <v>140487.09384520006</v>
      </c>
      <c r="F48" s="14">
        <f t="shared" si="20"/>
        <v>5.3165791026455175E-2</v>
      </c>
      <c r="G48" s="8">
        <f t="shared" si="24"/>
        <v>0.14775196322297704</v>
      </c>
      <c r="H48" s="8">
        <f>E48/SUM($E$49)</f>
        <v>0.15412662262817833</v>
      </c>
      <c r="I48" s="9">
        <f t="shared" si="17"/>
        <v>17.041241829252293</v>
      </c>
      <c r="J48" s="28"/>
      <c r="K48" s="137"/>
      <c r="L48" s="73">
        <f>E48*$L$2</f>
        <v>26287044.031434938</v>
      </c>
      <c r="M48" s="11">
        <f>L48/12</f>
        <v>2190587.002619578</v>
      </c>
      <c r="N48" s="11">
        <f t="shared" si="15"/>
        <v>0.91500367508339153</v>
      </c>
      <c r="O48" s="34">
        <v>156607</v>
      </c>
      <c r="P48" s="35">
        <f t="shared" si="23"/>
        <v>5.926619170053065E-2</v>
      </c>
      <c r="Q48" s="79">
        <f>E48/O48</f>
        <v>0.89706778014520461</v>
      </c>
      <c r="R48" s="318">
        <v>215</v>
      </c>
      <c r="S48" s="319">
        <f>D48/((R48*E48)/12)</f>
        <v>0.95113907884198845</v>
      </c>
      <c r="T48" s="273">
        <f>S48*10</f>
        <v>9.5113907884198845</v>
      </c>
      <c r="AG48" s="70"/>
      <c r="AH48" s="277" t="s">
        <v>278</v>
      </c>
      <c r="AI48" s="70">
        <v>0</v>
      </c>
      <c r="AJ48" s="70">
        <v>-162982.49724700008</v>
      </c>
      <c r="AK48" s="70">
        <v>-120739.27724439997</v>
      </c>
      <c r="AL48" s="70">
        <v>-283721.77449140005</v>
      </c>
    </row>
    <row r="49" spans="1:38" ht="15.75" thickBot="1" x14ac:dyDescent="0.3">
      <c r="B49" s="118" t="s">
        <v>46</v>
      </c>
      <c r="C49" s="138"/>
      <c r="D49" s="119">
        <f>SUM(D28:D48)</f>
        <v>16203334.885587569</v>
      </c>
      <c r="E49" s="119">
        <f>SUM(E28:E48)</f>
        <v>911504.39456600009</v>
      </c>
      <c r="F49" s="120">
        <f>SUM(F28:F48)</f>
        <v>0.34494878379781679</v>
      </c>
      <c r="G49" s="139">
        <f>SUM(G28:G48)</f>
        <v>0.99999999999999989</v>
      </c>
      <c r="H49" s="139">
        <f>SUM(H28:H46)</f>
        <v>0.49167681505341254</v>
      </c>
      <c r="I49" s="122">
        <f>AVERAGE(I28:I48)</f>
        <v>112.77614928310416</v>
      </c>
      <c r="J49" s="138"/>
      <c r="K49" s="140"/>
      <c r="AG49" s="70"/>
      <c r="AH49" s="277" t="s">
        <v>40</v>
      </c>
      <c r="AI49" s="70">
        <v>0</v>
      </c>
      <c r="AJ49" s="70">
        <v>663.10330450000004</v>
      </c>
      <c r="AK49" s="70">
        <v>1995.2323643000007</v>
      </c>
      <c r="AL49" s="70">
        <v>2658.3356688000008</v>
      </c>
    </row>
    <row r="50" spans="1:38" x14ac:dyDescent="0.25">
      <c r="AG50" s="70"/>
      <c r="AH50" s="277" t="s">
        <v>282</v>
      </c>
      <c r="AI50" s="70">
        <v>0</v>
      </c>
      <c r="AJ50" s="70">
        <v>0</v>
      </c>
      <c r="AK50" s="70">
        <v>41957.776501700006</v>
      </c>
      <c r="AL50" s="70">
        <v>41957.776501700006</v>
      </c>
    </row>
    <row r="51" spans="1:38" x14ac:dyDescent="0.25">
      <c r="B51" s="89" t="s">
        <v>163</v>
      </c>
      <c r="C51" s="28"/>
      <c r="D51" s="7">
        <v>19201145</v>
      </c>
      <c r="E51" s="7">
        <f>SUM(E44:E48)</f>
        <v>769731.66624310007</v>
      </c>
      <c r="F51" s="14">
        <f>E51/$F$2</f>
        <v>0.29129645858443393</v>
      </c>
      <c r="G51" s="28"/>
      <c r="H51" s="28"/>
      <c r="I51" s="9">
        <f>IFERROR(D51/E51,0)</f>
        <v>24.945245001698826</v>
      </c>
      <c r="J51" s="28"/>
      <c r="K51" s="28"/>
      <c r="AG51" s="70"/>
      <c r="AH51" s="277" t="s">
        <v>35</v>
      </c>
      <c r="AI51" s="70">
        <v>0</v>
      </c>
      <c r="AJ51" s="70">
        <v>27259.468693900017</v>
      </c>
      <c r="AK51" s="70">
        <v>0</v>
      </c>
      <c r="AL51" s="70">
        <v>27259.468693900017</v>
      </c>
    </row>
    <row r="52" spans="1:38" x14ac:dyDescent="0.25">
      <c r="AG52" s="70"/>
      <c r="AH52" s="277" t="s">
        <v>33</v>
      </c>
      <c r="AI52" s="70">
        <v>0</v>
      </c>
      <c r="AJ52" s="70">
        <v>0</v>
      </c>
      <c r="AK52" s="70">
        <v>336.5683633999999</v>
      </c>
      <c r="AL52" s="70">
        <v>336.5683633999999</v>
      </c>
    </row>
    <row r="53" spans="1:38" ht="15.75" x14ac:dyDescent="0.25">
      <c r="B53" s="328" t="s">
        <v>79</v>
      </c>
      <c r="C53" s="328"/>
      <c r="D53" s="328"/>
      <c r="E53" s="328"/>
      <c r="F53" s="328"/>
      <c r="G53" s="328"/>
      <c r="H53" s="328"/>
      <c r="I53" s="328"/>
      <c r="J53" s="328"/>
      <c r="K53" s="328"/>
      <c r="P53" s="34">
        <v>3081778</v>
      </c>
      <c r="AG53" s="70"/>
      <c r="AH53" s="277" t="s">
        <v>71</v>
      </c>
      <c r="AI53" s="70">
        <v>4487.5991433000008</v>
      </c>
      <c r="AJ53" s="70">
        <v>6387.8768355999946</v>
      </c>
      <c r="AK53" s="70">
        <v>4126.5775454999994</v>
      </c>
      <c r="AL53" s="70">
        <v>15002.053524399995</v>
      </c>
    </row>
    <row r="54" spans="1:38" x14ac:dyDescent="0.25">
      <c r="A54" t="s">
        <v>77</v>
      </c>
      <c r="B54" s="37" t="s">
        <v>80</v>
      </c>
      <c r="C54" s="6" t="s">
        <v>50</v>
      </c>
      <c r="D54" s="6" t="s">
        <v>50</v>
      </c>
      <c r="E54" s="7">
        <f>IFERROR(VLOOKUP(A54,$AH$3:$AL$91,5,FALSE),0)</f>
        <v>7988.5128184000005</v>
      </c>
      <c r="F54" s="14">
        <f>E54/$F$2</f>
        <v>3.0231645590391284E-3</v>
      </c>
      <c r="G54" s="6" t="s">
        <v>50</v>
      </c>
      <c r="H54" s="28"/>
      <c r="I54" s="28"/>
      <c r="J54" s="28"/>
      <c r="K54" s="28"/>
      <c r="P54" s="34">
        <v>4657348</v>
      </c>
      <c r="AG54" s="70"/>
      <c r="AH54" s="277" t="s">
        <v>124</v>
      </c>
      <c r="AI54" s="70">
        <v>44864.887459200007</v>
      </c>
      <c r="AJ54" s="70">
        <v>17017.715932800002</v>
      </c>
      <c r="AK54" s="70">
        <v>0</v>
      </c>
      <c r="AL54" s="70">
        <v>61882.603392000005</v>
      </c>
    </row>
    <row r="55" spans="1:38" x14ac:dyDescent="0.25">
      <c r="A55" t="s">
        <v>78</v>
      </c>
      <c r="B55" s="37" t="s">
        <v>81</v>
      </c>
      <c r="C55" s="6" t="s">
        <v>50</v>
      </c>
      <c r="D55" s="6" t="s">
        <v>50</v>
      </c>
      <c r="E55" s="7">
        <f>IFERROR(VLOOKUP(A55,$AH$3:$AL$91,5,FALSE),0)</f>
        <v>15457.2430336</v>
      </c>
      <c r="F55" s="14">
        <f>E55/$F$2</f>
        <v>5.8496231253457988E-3</v>
      </c>
      <c r="G55" s="6" t="s">
        <v>50</v>
      </c>
      <c r="H55" s="28"/>
      <c r="I55" s="28"/>
      <c r="J55" s="28"/>
      <c r="K55" s="28"/>
      <c r="P55" s="34">
        <v>118333</v>
      </c>
      <c r="AG55" s="70"/>
      <c r="AH55" s="277" t="s">
        <v>125</v>
      </c>
      <c r="AI55" s="70">
        <v>-13053.542538499993</v>
      </c>
      <c r="AJ55" s="70">
        <v>-4501.2215649999998</v>
      </c>
      <c r="AK55" s="70">
        <v>0</v>
      </c>
      <c r="AL55" s="70">
        <v>-17554.764103499991</v>
      </c>
    </row>
    <row r="56" spans="1:38" x14ac:dyDescent="0.25">
      <c r="B56" s="38" t="s">
        <v>46</v>
      </c>
      <c r="C56" s="39"/>
      <c r="D56" s="39"/>
      <c r="E56" s="40">
        <f>SUM(E54:E55)</f>
        <v>23445.755852000002</v>
      </c>
      <c r="F56" s="41">
        <f>SUM(F54:F55)</f>
        <v>8.8727876843849272E-3</v>
      </c>
      <c r="G56" s="39"/>
      <c r="H56" s="39"/>
      <c r="I56" s="39"/>
      <c r="J56" s="39"/>
      <c r="K56" s="39"/>
      <c r="P56" s="34">
        <v>4378084</v>
      </c>
      <c r="AG56" s="70"/>
      <c r="AH56" s="277" t="s">
        <v>126</v>
      </c>
      <c r="AI56" s="70">
        <v>106413.65282470004</v>
      </c>
      <c r="AJ56" s="70">
        <v>40363.799347299995</v>
      </c>
      <c r="AK56" s="70">
        <v>0</v>
      </c>
      <c r="AL56" s="70">
        <v>146777.45217200002</v>
      </c>
    </row>
    <row r="57" spans="1:38" x14ac:dyDescent="0.25">
      <c r="P57" s="7">
        <v>3031757</v>
      </c>
      <c r="AG57" s="70"/>
      <c r="AH57" s="277" t="s">
        <v>127</v>
      </c>
      <c r="AI57" s="70">
        <v>53612.881313699967</v>
      </c>
      <c r="AJ57" s="70">
        <v>20335.920498300002</v>
      </c>
      <c r="AK57" s="70">
        <v>0</v>
      </c>
      <c r="AL57" s="70">
        <v>73948.801811999962</v>
      </c>
    </row>
    <row r="58" spans="1:38" x14ac:dyDescent="0.25">
      <c r="AG58" s="70" t="s">
        <v>82</v>
      </c>
      <c r="AH58" s="277" t="s">
        <v>283</v>
      </c>
      <c r="AI58" s="70">
        <v>473.99198690000014</v>
      </c>
      <c r="AJ58" s="70">
        <v>143.37972680000001</v>
      </c>
      <c r="AK58" s="70">
        <v>0</v>
      </c>
      <c r="AL58" s="70">
        <v>617.3717137000001</v>
      </c>
    </row>
    <row r="59" spans="1:38" x14ac:dyDescent="0.25">
      <c r="D59" s="280">
        <f>SUM(D29:D42)</f>
        <v>5887617.5</v>
      </c>
      <c r="E59" s="280">
        <f>SUM(E29:E42)</f>
        <v>141772.72832290005</v>
      </c>
      <c r="F59" s="30">
        <f>SUM(F29:F42)</f>
        <v>5.3652325213382833E-2</v>
      </c>
      <c r="G59">
        <f>D59/E59</f>
        <v>41.528561731494833</v>
      </c>
      <c r="AG59" s="70"/>
      <c r="AH59" s="277" t="s">
        <v>284</v>
      </c>
      <c r="AI59" s="70">
        <v>0</v>
      </c>
      <c r="AJ59" s="70">
        <v>2863.1909696000002</v>
      </c>
      <c r="AK59" s="70">
        <v>38943.5814034</v>
      </c>
      <c r="AL59" s="70">
        <v>41806.772373</v>
      </c>
    </row>
    <row r="60" spans="1:38" x14ac:dyDescent="0.25">
      <c r="AG60" s="70"/>
      <c r="AH60" s="277" t="s">
        <v>285</v>
      </c>
      <c r="AI60" s="70">
        <v>12791.596323499998</v>
      </c>
      <c r="AJ60" s="70">
        <v>11592.384168199997</v>
      </c>
      <c r="AK60" s="70">
        <v>0</v>
      </c>
      <c r="AL60" s="70">
        <v>24383.980491699993</v>
      </c>
    </row>
    <row r="61" spans="1:38" x14ac:dyDescent="0.25">
      <c r="AG61" s="70"/>
      <c r="AH61" s="277" t="s">
        <v>286</v>
      </c>
      <c r="AI61" s="70">
        <v>0</v>
      </c>
      <c r="AJ61" s="70">
        <v>0</v>
      </c>
      <c r="AK61" s="70">
        <v>3884.8841048000008</v>
      </c>
      <c r="AL61" s="70">
        <v>3884.8841048000008</v>
      </c>
    </row>
    <row r="62" spans="1:38" x14ac:dyDescent="0.25">
      <c r="AG62" s="70"/>
      <c r="AH62" s="277" t="s">
        <v>287</v>
      </c>
      <c r="AI62" s="70">
        <v>0</v>
      </c>
      <c r="AJ62" s="70">
        <v>5440.8825466999988</v>
      </c>
      <c r="AK62" s="70">
        <v>1577.9200613000003</v>
      </c>
      <c r="AL62" s="70">
        <v>7018.8026079999991</v>
      </c>
    </row>
    <row r="63" spans="1:38" x14ac:dyDescent="0.25">
      <c r="AG63" s="70"/>
      <c r="AH63" s="277" t="s">
        <v>273</v>
      </c>
      <c r="AI63" s="70">
        <v>9571.0057074000033</v>
      </c>
      <c r="AJ63" s="70">
        <v>0</v>
      </c>
      <c r="AK63" s="70">
        <v>0</v>
      </c>
      <c r="AL63" s="70">
        <v>9571.0057074000033</v>
      </c>
    </row>
    <row r="64" spans="1:38" x14ac:dyDescent="0.25">
      <c r="AG64" s="70"/>
      <c r="AH64" s="277" t="s">
        <v>274</v>
      </c>
      <c r="AI64" s="70">
        <v>67075.572116600015</v>
      </c>
      <c r="AJ64" s="70">
        <v>2329.0576118999998</v>
      </c>
      <c r="AK64" s="70">
        <v>2124.9544540000002</v>
      </c>
      <c r="AL64" s="70">
        <v>71529.584182500024</v>
      </c>
    </row>
    <row r="65" spans="33:38" x14ac:dyDescent="0.25">
      <c r="AG65" s="70"/>
      <c r="AH65" s="277" t="s">
        <v>275</v>
      </c>
      <c r="AI65" s="70">
        <v>0</v>
      </c>
      <c r="AJ65" s="70">
        <v>844.30987989999983</v>
      </c>
      <c r="AK65" s="70">
        <v>224447.94953469996</v>
      </c>
      <c r="AL65" s="70">
        <v>225292.25941459995</v>
      </c>
    </row>
    <row r="66" spans="33:38" x14ac:dyDescent="0.25">
      <c r="AG66" s="70"/>
      <c r="AH66" s="277" t="s">
        <v>276</v>
      </c>
      <c r="AI66" s="70">
        <v>163729.1185547999</v>
      </c>
      <c r="AJ66" s="70">
        <v>159122.60453860014</v>
      </c>
      <c r="AK66" s="70">
        <v>0</v>
      </c>
      <c r="AL66" s="70">
        <v>322851.72309340001</v>
      </c>
    </row>
    <row r="67" spans="33:38" x14ac:dyDescent="0.25">
      <c r="AG67" s="70"/>
      <c r="AH67" s="277" t="s">
        <v>277</v>
      </c>
      <c r="AI67" s="70">
        <v>61831.528292500014</v>
      </c>
      <c r="AJ67" s="70">
        <v>50368.741427300054</v>
      </c>
      <c r="AK67" s="70">
        <v>28286.824125399995</v>
      </c>
      <c r="AL67" s="70">
        <v>140487.09384520006</v>
      </c>
    </row>
    <row r="68" spans="33:38" x14ac:dyDescent="0.25">
      <c r="AG68" s="70"/>
      <c r="AH68" s="277" t="s">
        <v>17</v>
      </c>
      <c r="AI68" s="70">
        <v>0</v>
      </c>
      <c r="AJ68" s="70">
        <v>7487.7319959000033</v>
      </c>
      <c r="AK68" s="70">
        <v>7359.4279344000024</v>
      </c>
      <c r="AL68" s="70">
        <v>14847.159930300006</v>
      </c>
    </row>
    <row r="69" spans="33:38" x14ac:dyDescent="0.25">
      <c r="AG69" s="70"/>
      <c r="AH69" s="277" t="s">
        <v>31</v>
      </c>
      <c r="AI69" s="70">
        <v>0</v>
      </c>
      <c r="AJ69" s="70">
        <v>3678.8420126000005</v>
      </c>
      <c r="AK69" s="70">
        <v>183.89252729999993</v>
      </c>
      <c r="AL69" s="70">
        <v>3862.7345399000005</v>
      </c>
    </row>
    <row r="70" spans="33:38" x14ac:dyDescent="0.25">
      <c r="AG70" s="70"/>
      <c r="AH70" s="277" t="s">
        <v>38</v>
      </c>
      <c r="AI70" s="70">
        <v>0</v>
      </c>
      <c r="AJ70" s="70">
        <v>2842.1660801000007</v>
      </c>
      <c r="AK70" s="70">
        <v>0</v>
      </c>
      <c r="AL70" s="70">
        <v>2842.1660801000007</v>
      </c>
    </row>
    <row r="71" spans="33:38" x14ac:dyDescent="0.25">
      <c r="AG71" s="70"/>
      <c r="AH71" s="70" t="s">
        <v>277</v>
      </c>
      <c r="AI71" s="70">
        <v>52266.67112449999</v>
      </c>
      <c r="AJ71" s="70">
        <v>41582.630105799995</v>
      </c>
      <c r="AK71" s="70">
        <v>23149.600595599994</v>
      </c>
      <c r="AL71" s="70">
        <v>116998.90182589999</v>
      </c>
    </row>
    <row r="72" spans="33:38" x14ac:dyDescent="0.25">
      <c r="AG72" s="70"/>
      <c r="AH72" s="70" t="s">
        <v>319</v>
      </c>
      <c r="AI72" s="70">
        <v>6546.6845273000008</v>
      </c>
      <c r="AJ72" s="70">
        <v>24092.724330699999</v>
      </c>
      <c r="AK72" s="70">
        <v>13260.424280000003</v>
      </c>
      <c r="AL72" s="70">
        <v>43899.833138000002</v>
      </c>
    </row>
    <row r="73" spans="33:38" x14ac:dyDescent="0.25">
      <c r="AG73" s="75"/>
      <c r="AH73" s="75" t="s">
        <v>17</v>
      </c>
      <c r="AI73" s="75">
        <v>0</v>
      </c>
      <c r="AJ73" s="75">
        <v>7487.7326930000036</v>
      </c>
      <c r="AK73" s="75">
        <v>7359.4286192999962</v>
      </c>
      <c r="AL73" s="75">
        <v>14847.161312299999</v>
      </c>
    </row>
    <row r="74" spans="33:38" x14ac:dyDescent="0.25">
      <c r="AG74" s="75"/>
      <c r="AH74" s="75" t="s">
        <v>31</v>
      </c>
      <c r="AI74" s="75">
        <v>0</v>
      </c>
      <c r="AJ74" s="75">
        <v>3678.8423550999992</v>
      </c>
      <c r="AK74" s="75">
        <v>183.89254419999997</v>
      </c>
      <c r="AL74" s="75">
        <v>3862.7348992999991</v>
      </c>
    </row>
    <row r="75" spans="33:38" x14ac:dyDescent="0.25">
      <c r="AG75" s="75"/>
      <c r="AH75" s="75" t="s">
        <v>38</v>
      </c>
      <c r="AI75" s="75">
        <v>0</v>
      </c>
      <c r="AJ75" s="75">
        <v>2842.1663451000009</v>
      </c>
      <c r="AK75" s="75">
        <v>0</v>
      </c>
      <c r="AL75" s="75">
        <v>2842.1663451000009</v>
      </c>
    </row>
    <row r="76" spans="33:38" x14ac:dyDescent="0.25">
      <c r="AG76" s="75"/>
      <c r="AH76" s="75"/>
      <c r="AI76" s="75"/>
      <c r="AJ76" s="75"/>
      <c r="AK76" s="75"/>
      <c r="AL76" s="75"/>
    </row>
    <row r="77" spans="33:38" x14ac:dyDescent="0.25">
      <c r="AG77" s="75"/>
      <c r="AH77" s="75"/>
      <c r="AI77" s="75"/>
      <c r="AJ77" s="75"/>
      <c r="AK77" s="75"/>
      <c r="AL77" s="75"/>
    </row>
    <row r="78" spans="33:38" x14ac:dyDescent="0.25">
      <c r="AG78" s="75"/>
      <c r="AH78" s="75"/>
      <c r="AI78" s="75"/>
      <c r="AJ78" s="75"/>
      <c r="AK78" s="75"/>
      <c r="AL78" s="75"/>
    </row>
    <row r="79" spans="33:38" x14ac:dyDescent="0.25">
      <c r="AG79" s="75"/>
      <c r="AH79" s="75"/>
      <c r="AI79" s="75"/>
      <c r="AJ79" s="75"/>
      <c r="AK79" s="75"/>
      <c r="AL79" s="75"/>
    </row>
    <row r="80" spans="33:38" x14ac:dyDescent="0.25">
      <c r="AG80" s="75"/>
      <c r="AH80" s="75"/>
      <c r="AI80" s="75"/>
      <c r="AJ80" s="75"/>
      <c r="AK80" s="75"/>
      <c r="AL80" s="75"/>
    </row>
    <row r="81" spans="33:38" x14ac:dyDescent="0.25">
      <c r="AG81" s="75"/>
      <c r="AH81" s="75"/>
      <c r="AI81" s="75"/>
      <c r="AJ81" s="75"/>
      <c r="AK81" s="75"/>
      <c r="AL81" s="75"/>
    </row>
  </sheetData>
  <mergeCells count="3">
    <mergeCell ref="B27:K27"/>
    <mergeCell ref="B53:K53"/>
    <mergeCell ref="B1:N1"/>
  </mergeCells>
  <conditionalFormatting sqref="G4:H22 H24">
    <cfRule type="colorScale" priority="3">
      <colorScale>
        <cfvo type="min"/>
        <cfvo type="percentile" val="50"/>
        <cfvo type="max"/>
        <color rgb="FFF8696B"/>
        <color rgb="FFFFEB84"/>
        <color rgb="FF63BE7B"/>
      </colorScale>
    </cfRule>
  </conditionalFormatting>
  <conditionalFormatting sqref="G24">
    <cfRule type="colorScale" priority="2">
      <colorScale>
        <cfvo type="min"/>
        <cfvo type="percentile" val="50"/>
        <cfvo type="max"/>
        <color rgb="FFF8696B"/>
        <color rgb="FFFFEB84"/>
        <color rgb="FF63BE7B"/>
      </colorScale>
    </cfRule>
  </conditionalFormatting>
  <conditionalFormatting sqref="G28:G48">
    <cfRule type="colorScale" priority="4">
      <colorScale>
        <cfvo type="min"/>
        <cfvo type="percentile" val="50"/>
        <cfvo type="max"/>
        <color rgb="FFF8696B"/>
        <color rgb="FFFFEB84"/>
        <color rgb="FF63BE7B"/>
      </colorScale>
    </cfRule>
  </conditionalFormatting>
  <conditionalFormatting sqref="H28:H48">
    <cfRule type="colorScale" priority="5">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725F3-F5C3-4DC4-980A-0A636C06FA40}">
  <sheetPr codeName="Sheet10"/>
  <dimension ref="A1:G864"/>
  <sheetViews>
    <sheetView zoomScaleNormal="100" workbookViewId="0">
      <selection activeCell="C1" sqref="C1"/>
    </sheetView>
  </sheetViews>
  <sheetFormatPr defaultRowHeight="15" x14ac:dyDescent="0.25"/>
  <cols>
    <col min="1" max="1" width="9.5703125" bestFit="1" customWidth="1"/>
    <col min="2" max="3" width="9.140625" style="280"/>
  </cols>
  <sheetData>
    <row r="1" spans="1:3" x14ac:dyDescent="0.25">
      <c r="A1" s="6" t="s">
        <v>0</v>
      </c>
      <c r="B1" s="303" t="s">
        <v>1</v>
      </c>
      <c r="C1" s="303" t="s">
        <v>272</v>
      </c>
    </row>
    <row r="2" spans="1:3" x14ac:dyDescent="0.25">
      <c r="A2" s="293">
        <v>43627</v>
      </c>
      <c r="B2" s="292">
        <v>942</v>
      </c>
      <c r="C2" s="292"/>
    </row>
    <row r="3" spans="1:3" x14ac:dyDescent="0.25">
      <c r="A3" s="293">
        <v>43628</v>
      </c>
      <c r="B3" s="292">
        <v>2346</v>
      </c>
      <c r="C3" s="292"/>
    </row>
    <row r="4" spans="1:3" x14ac:dyDescent="0.25">
      <c r="A4" s="293">
        <v>43629</v>
      </c>
      <c r="B4" s="292">
        <v>2918</v>
      </c>
      <c r="C4" s="292"/>
    </row>
    <row r="5" spans="1:3" x14ac:dyDescent="0.25">
      <c r="A5" s="293">
        <v>43630</v>
      </c>
      <c r="B5" s="292">
        <v>4192</v>
      </c>
      <c r="C5" s="292"/>
    </row>
    <row r="6" spans="1:3" x14ac:dyDescent="0.25">
      <c r="A6" s="293">
        <v>43631</v>
      </c>
      <c r="B6" s="292">
        <v>5102</v>
      </c>
      <c r="C6" s="292"/>
    </row>
    <row r="7" spans="1:3" x14ac:dyDescent="0.25">
      <c r="A7" s="293">
        <v>43632</v>
      </c>
      <c r="B7" s="292">
        <v>3205</v>
      </c>
      <c r="C7" s="292"/>
    </row>
    <row r="8" spans="1:3" x14ac:dyDescent="0.25">
      <c r="A8" s="293">
        <v>43633</v>
      </c>
      <c r="B8" s="292">
        <v>2298</v>
      </c>
      <c r="C8" s="292"/>
    </row>
    <row r="9" spans="1:3" x14ac:dyDescent="0.25">
      <c r="A9" s="293">
        <v>43634</v>
      </c>
      <c r="B9" s="292">
        <v>2569</v>
      </c>
      <c r="C9" s="292"/>
    </row>
    <row r="10" spans="1:3" x14ac:dyDescent="0.25">
      <c r="A10" s="293">
        <v>43635</v>
      </c>
      <c r="B10" s="292">
        <v>2562</v>
      </c>
      <c r="C10" s="292"/>
    </row>
    <row r="11" spans="1:3" x14ac:dyDescent="0.25">
      <c r="A11" s="293">
        <v>43636</v>
      </c>
      <c r="B11" s="292">
        <v>2652</v>
      </c>
      <c r="C11" s="292"/>
    </row>
    <row r="12" spans="1:3" x14ac:dyDescent="0.25">
      <c r="A12" s="293">
        <v>43637</v>
      </c>
      <c r="B12" s="292">
        <v>3236</v>
      </c>
      <c r="C12" s="292"/>
    </row>
    <row r="13" spans="1:3" x14ac:dyDescent="0.25">
      <c r="A13" s="293">
        <v>43638</v>
      </c>
      <c r="B13" s="292">
        <v>3836</v>
      </c>
      <c r="C13" s="292"/>
    </row>
    <row r="14" spans="1:3" x14ac:dyDescent="0.25">
      <c r="A14" s="293">
        <v>43639</v>
      </c>
      <c r="B14" s="292">
        <v>2942</v>
      </c>
      <c r="C14" s="292"/>
    </row>
    <row r="15" spans="1:3" x14ac:dyDescent="0.25">
      <c r="A15" s="293">
        <v>43640</v>
      </c>
      <c r="B15" s="292">
        <v>1819</v>
      </c>
      <c r="C15" s="292"/>
    </row>
    <row r="16" spans="1:3" x14ac:dyDescent="0.25">
      <c r="A16" s="293">
        <v>43641</v>
      </c>
      <c r="B16" s="292">
        <v>2052</v>
      </c>
      <c r="C16" s="292"/>
    </row>
    <row r="17" spans="1:3" x14ac:dyDescent="0.25">
      <c r="A17" s="293">
        <v>43642</v>
      </c>
      <c r="B17" s="292">
        <v>2169</v>
      </c>
      <c r="C17" s="292"/>
    </row>
    <row r="18" spans="1:3" x14ac:dyDescent="0.25">
      <c r="A18" s="293">
        <v>43643</v>
      </c>
      <c r="B18" s="292">
        <v>2356</v>
      </c>
      <c r="C18" s="292"/>
    </row>
    <row r="19" spans="1:3" x14ac:dyDescent="0.25">
      <c r="A19" s="293">
        <v>43644</v>
      </c>
      <c r="B19" s="292">
        <v>2863</v>
      </c>
      <c r="C19" s="292"/>
    </row>
    <row r="20" spans="1:3" x14ac:dyDescent="0.25">
      <c r="A20" s="293">
        <v>43645</v>
      </c>
      <c r="B20" s="292">
        <v>3937</v>
      </c>
      <c r="C20" s="292"/>
    </row>
    <row r="21" spans="1:3" x14ac:dyDescent="0.25">
      <c r="A21" s="293">
        <v>43646</v>
      </c>
      <c r="B21" s="292">
        <v>2927</v>
      </c>
      <c r="C21" s="292"/>
    </row>
    <row r="22" spans="1:3" x14ac:dyDescent="0.25">
      <c r="A22" s="293">
        <v>43647</v>
      </c>
      <c r="B22" s="292">
        <v>1543</v>
      </c>
      <c r="C22" s="292"/>
    </row>
    <row r="23" spans="1:3" x14ac:dyDescent="0.25">
      <c r="A23" s="293">
        <v>43648</v>
      </c>
      <c r="B23" s="292">
        <v>1451</v>
      </c>
      <c r="C23" s="292"/>
    </row>
    <row r="24" spans="1:3" x14ac:dyDescent="0.25">
      <c r="A24" s="293">
        <v>43649</v>
      </c>
      <c r="B24" s="292">
        <v>1506</v>
      </c>
      <c r="C24" s="292"/>
    </row>
    <row r="25" spans="1:3" x14ac:dyDescent="0.25">
      <c r="A25" s="293">
        <v>43650</v>
      </c>
      <c r="B25" s="292">
        <v>1840</v>
      </c>
      <c r="C25" s="292"/>
    </row>
    <row r="26" spans="1:3" x14ac:dyDescent="0.25">
      <c r="A26" s="293">
        <v>43651</v>
      </c>
      <c r="B26" s="292">
        <v>2534</v>
      </c>
      <c r="C26" s="292"/>
    </row>
    <row r="27" spans="1:3" x14ac:dyDescent="0.25">
      <c r="A27" s="293">
        <v>43652</v>
      </c>
      <c r="B27" s="292">
        <v>3548</v>
      </c>
      <c r="C27" s="292"/>
    </row>
    <row r="28" spans="1:3" x14ac:dyDescent="0.25">
      <c r="A28" s="293">
        <v>43653</v>
      </c>
      <c r="B28" s="292">
        <v>2819</v>
      </c>
      <c r="C28" s="292"/>
    </row>
    <row r="29" spans="1:3" x14ac:dyDescent="0.25">
      <c r="A29" s="293">
        <v>43654</v>
      </c>
      <c r="B29" s="292">
        <v>1941</v>
      </c>
      <c r="C29" s="292"/>
    </row>
    <row r="30" spans="1:3" x14ac:dyDescent="0.25">
      <c r="A30" s="293">
        <v>43655</v>
      </c>
      <c r="B30" s="292">
        <v>2043</v>
      </c>
      <c r="C30" s="292"/>
    </row>
    <row r="31" spans="1:3" x14ac:dyDescent="0.25">
      <c r="A31" s="293">
        <v>43656</v>
      </c>
      <c r="B31" s="292">
        <v>2090</v>
      </c>
      <c r="C31" s="292"/>
    </row>
    <row r="32" spans="1:3" x14ac:dyDescent="0.25">
      <c r="A32" s="293">
        <v>43657</v>
      </c>
      <c r="B32" s="292">
        <v>2176</v>
      </c>
      <c r="C32" s="292"/>
    </row>
    <row r="33" spans="1:3" x14ac:dyDescent="0.25">
      <c r="A33" s="293">
        <v>43658</v>
      </c>
      <c r="B33" s="292">
        <v>2899</v>
      </c>
      <c r="C33" s="292"/>
    </row>
    <row r="34" spans="1:3" x14ac:dyDescent="0.25">
      <c r="A34" s="293">
        <v>43659</v>
      </c>
      <c r="B34" s="292">
        <v>4059</v>
      </c>
      <c r="C34" s="292"/>
    </row>
    <row r="35" spans="1:3" x14ac:dyDescent="0.25">
      <c r="A35" s="293">
        <v>43660</v>
      </c>
      <c r="B35" s="292">
        <v>3339</v>
      </c>
      <c r="C35" s="292"/>
    </row>
    <row r="36" spans="1:3" x14ac:dyDescent="0.25">
      <c r="A36" s="293">
        <v>43661</v>
      </c>
      <c r="B36" s="292">
        <v>2212</v>
      </c>
      <c r="C36" s="292"/>
    </row>
    <row r="37" spans="1:3" x14ac:dyDescent="0.25">
      <c r="A37" s="293">
        <v>43662</v>
      </c>
      <c r="B37" s="292">
        <v>2353</v>
      </c>
      <c r="C37" s="292"/>
    </row>
    <row r="38" spans="1:3" x14ac:dyDescent="0.25">
      <c r="A38" s="293">
        <v>43663</v>
      </c>
      <c r="B38" s="292">
        <v>2464</v>
      </c>
      <c r="C38" s="292"/>
    </row>
    <row r="39" spans="1:3" x14ac:dyDescent="0.25">
      <c r="A39" s="293">
        <v>43664</v>
      </c>
      <c r="B39" s="292">
        <v>2453</v>
      </c>
      <c r="C39" s="292"/>
    </row>
    <row r="40" spans="1:3" x14ac:dyDescent="0.25">
      <c r="A40" s="293">
        <v>43665</v>
      </c>
      <c r="B40" s="292">
        <v>3680</v>
      </c>
      <c r="C40" s="292"/>
    </row>
    <row r="41" spans="1:3" x14ac:dyDescent="0.25">
      <c r="A41" s="293">
        <v>43666</v>
      </c>
      <c r="B41" s="292">
        <v>4883</v>
      </c>
      <c r="C41" s="292"/>
    </row>
    <row r="42" spans="1:3" x14ac:dyDescent="0.25">
      <c r="A42" s="293">
        <v>43667</v>
      </c>
      <c r="B42" s="292">
        <v>3858</v>
      </c>
      <c r="C42" s="292"/>
    </row>
    <row r="43" spans="1:3" x14ac:dyDescent="0.25">
      <c r="A43" s="293">
        <v>43668</v>
      </c>
      <c r="B43" s="292">
        <v>2468</v>
      </c>
      <c r="C43" s="292"/>
    </row>
    <row r="44" spans="1:3" x14ac:dyDescent="0.25">
      <c r="A44" s="293">
        <v>43669</v>
      </c>
      <c r="B44" s="292">
        <v>2766</v>
      </c>
      <c r="C44" s="292"/>
    </row>
    <row r="45" spans="1:3" x14ac:dyDescent="0.25">
      <c r="A45" s="293">
        <v>43670</v>
      </c>
      <c r="B45" s="292">
        <v>2987</v>
      </c>
      <c r="C45" s="292"/>
    </row>
    <row r="46" spans="1:3" x14ac:dyDescent="0.25">
      <c r="A46" s="293">
        <v>43671</v>
      </c>
      <c r="B46" s="292">
        <v>3953</v>
      </c>
      <c r="C46" s="292"/>
    </row>
    <row r="47" spans="1:3" x14ac:dyDescent="0.25">
      <c r="A47" s="293">
        <v>43672</v>
      </c>
      <c r="B47" s="292">
        <v>3977</v>
      </c>
      <c r="C47" s="292"/>
    </row>
    <row r="48" spans="1:3" x14ac:dyDescent="0.25">
      <c r="A48" s="293">
        <v>43673</v>
      </c>
      <c r="B48" s="292">
        <v>5753</v>
      </c>
      <c r="C48" s="292"/>
    </row>
    <row r="49" spans="1:3" x14ac:dyDescent="0.25">
      <c r="A49" s="293">
        <v>43674</v>
      </c>
      <c r="B49" s="292">
        <v>4466</v>
      </c>
      <c r="C49" s="292"/>
    </row>
    <row r="50" spans="1:3" x14ac:dyDescent="0.25">
      <c r="A50" s="293">
        <v>43675</v>
      </c>
      <c r="B50" s="292">
        <v>2781</v>
      </c>
      <c r="C50" s="292"/>
    </row>
    <row r="51" spans="1:3" x14ac:dyDescent="0.25">
      <c r="A51" s="293">
        <v>43676</v>
      </c>
      <c r="B51" s="292">
        <v>3240</v>
      </c>
      <c r="C51" s="292"/>
    </row>
    <row r="52" spans="1:3" x14ac:dyDescent="0.25">
      <c r="A52" s="293">
        <v>43677</v>
      </c>
      <c r="B52" s="292">
        <v>3385</v>
      </c>
      <c r="C52" s="292"/>
    </row>
    <row r="53" spans="1:3" x14ac:dyDescent="0.25">
      <c r="A53" s="293">
        <v>43678</v>
      </c>
      <c r="B53" s="292">
        <v>3588</v>
      </c>
      <c r="C53" s="292"/>
    </row>
    <row r="54" spans="1:3" x14ac:dyDescent="0.25">
      <c r="A54" s="293">
        <v>43679</v>
      </c>
      <c r="B54" s="292">
        <v>4691</v>
      </c>
      <c r="C54" s="292"/>
    </row>
    <row r="55" spans="1:3" x14ac:dyDescent="0.25">
      <c r="A55" s="293">
        <v>43680</v>
      </c>
      <c r="B55" s="292">
        <v>6176</v>
      </c>
      <c r="C55" s="292"/>
    </row>
    <row r="56" spans="1:3" x14ac:dyDescent="0.25">
      <c r="A56" s="293">
        <v>43681</v>
      </c>
      <c r="B56" s="292">
        <v>4800</v>
      </c>
      <c r="C56" s="292"/>
    </row>
    <row r="57" spans="1:3" x14ac:dyDescent="0.25">
      <c r="A57" s="293">
        <v>43682</v>
      </c>
      <c r="B57" s="292">
        <v>3252</v>
      </c>
      <c r="C57" s="292"/>
    </row>
    <row r="58" spans="1:3" x14ac:dyDescent="0.25">
      <c r="A58" s="293">
        <v>43683</v>
      </c>
      <c r="B58" s="292">
        <v>3446</v>
      </c>
      <c r="C58" s="292"/>
    </row>
    <row r="59" spans="1:3" x14ac:dyDescent="0.25">
      <c r="A59" s="293">
        <v>43684</v>
      </c>
      <c r="B59" s="292">
        <v>3678</v>
      </c>
      <c r="C59" s="292"/>
    </row>
    <row r="60" spans="1:3" x14ac:dyDescent="0.25">
      <c r="A60" s="293">
        <v>43685</v>
      </c>
      <c r="B60" s="292">
        <v>4169</v>
      </c>
      <c r="C60" s="292"/>
    </row>
    <row r="61" spans="1:3" x14ac:dyDescent="0.25">
      <c r="A61" s="293">
        <v>43686</v>
      </c>
      <c r="B61" s="292">
        <v>5795</v>
      </c>
      <c r="C61" s="292"/>
    </row>
    <row r="62" spans="1:3" x14ac:dyDescent="0.25">
      <c r="A62" s="293">
        <v>43687</v>
      </c>
      <c r="B62" s="292">
        <v>7266</v>
      </c>
      <c r="C62" s="292"/>
    </row>
    <row r="63" spans="1:3" x14ac:dyDescent="0.25">
      <c r="A63" s="293">
        <v>43688</v>
      </c>
      <c r="B63" s="292">
        <v>6022</v>
      </c>
      <c r="C63" s="292"/>
    </row>
    <row r="64" spans="1:3" x14ac:dyDescent="0.25">
      <c r="A64" s="293">
        <v>43689</v>
      </c>
      <c r="B64" s="292">
        <v>3460</v>
      </c>
      <c r="C64" s="292"/>
    </row>
    <row r="65" spans="1:3" x14ac:dyDescent="0.25">
      <c r="A65" s="293">
        <v>43690</v>
      </c>
      <c r="B65" s="292">
        <v>3369</v>
      </c>
      <c r="C65" s="292"/>
    </row>
    <row r="66" spans="1:3" x14ac:dyDescent="0.25">
      <c r="A66" s="293">
        <v>43691</v>
      </c>
      <c r="B66" s="292">
        <v>3910</v>
      </c>
      <c r="C66" s="292"/>
    </row>
    <row r="67" spans="1:3" x14ac:dyDescent="0.25">
      <c r="A67" s="293">
        <v>43692</v>
      </c>
      <c r="B67" s="292">
        <v>4264</v>
      </c>
      <c r="C67" s="292"/>
    </row>
    <row r="68" spans="1:3" x14ac:dyDescent="0.25">
      <c r="A68" s="293">
        <v>43693</v>
      </c>
      <c r="B68" s="292">
        <v>5758</v>
      </c>
      <c r="C68" s="292"/>
    </row>
    <row r="69" spans="1:3" x14ac:dyDescent="0.25">
      <c r="A69" s="293">
        <v>43694</v>
      </c>
      <c r="B69" s="292">
        <v>7342</v>
      </c>
      <c r="C69" s="292"/>
    </row>
    <row r="70" spans="1:3" x14ac:dyDescent="0.25">
      <c r="A70" s="293">
        <v>43695</v>
      </c>
      <c r="B70" s="292">
        <v>5839</v>
      </c>
      <c r="C70" s="292"/>
    </row>
    <row r="71" spans="1:3" x14ac:dyDescent="0.25">
      <c r="A71" s="293">
        <v>43696</v>
      </c>
      <c r="B71" s="292">
        <v>3338</v>
      </c>
      <c r="C71" s="292"/>
    </row>
    <row r="72" spans="1:3" x14ac:dyDescent="0.25">
      <c r="A72" s="293">
        <v>43697</v>
      </c>
      <c r="B72" s="292">
        <v>3531</v>
      </c>
      <c r="C72" s="292"/>
    </row>
    <row r="73" spans="1:3" x14ac:dyDescent="0.25">
      <c r="A73" s="293">
        <v>43698</v>
      </c>
      <c r="B73" s="292">
        <v>3775</v>
      </c>
      <c r="C73" s="292"/>
    </row>
    <row r="74" spans="1:3" x14ac:dyDescent="0.25">
      <c r="A74" s="293">
        <v>43699</v>
      </c>
      <c r="B74" s="292">
        <v>4200</v>
      </c>
      <c r="C74" s="292"/>
    </row>
    <row r="75" spans="1:3" x14ac:dyDescent="0.25">
      <c r="A75" s="293">
        <v>43700</v>
      </c>
      <c r="B75" s="292">
        <v>5628</v>
      </c>
      <c r="C75" s="292"/>
    </row>
    <row r="76" spans="1:3" x14ac:dyDescent="0.25">
      <c r="A76" s="293">
        <v>43701</v>
      </c>
      <c r="B76" s="292">
        <v>7642</v>
      </c>
      <c r="C76" s="292"/>
    </row>
    <row r="77" spans="1:3" x14ac:dyDescent="0.25">
      <c r="A77" s="293">
        <v>43702</v>
      </c>
      <c r="B77" s="292">
        <v>7307</v>
      </c>
      <c r="C77" s="292"/>
    </row>
    <row r="78" spans="1:3" x14ac:dyDescent="0.25">
      <c r="A78" s="293">
        <v>43703</v>
      </c>
      <c r="B78" s="292">
        <v>5433</v>
      </c>
      <c r="C78" s="292"/>
    </row>
    <row r="79" spans="1:3" x14ac:dyDescent="0.25">
      <c r="A79" s="293">
        <v>43704</v>
      </c>
      <c r="B79" s="292">
        <v>3800</v>
      </c>
      <c r="C79" s="292"/>
    </row>
    <row r="80" spans="1:3" x14ac:dyDescent="0.25">
      <c r="A80" s="293">
        <v>43705</v>
      </c>
      <c r="B80" s="292">
        <v>3911</v>
      </c>
      <c r="C80" s="292"/>
    </row>
    <row r="81" spans="1:3" x14ac:dyDescent="0.25">
      <c r="A81" s="293">
        <v>43706</v>
      </c>
      <c r="B81" s="292">
        <v>4463</v>
      </c>
      <c r="C81" s="292"/>
    </row>
    <row r="82" spans="1:3" x14ac:dyDescent="0.25">
      <c r="A82" s="293">
        <v>43707</v>
      </c>
      <c r="B82" s="292">
        <v>6621</v>
      </c>
      <c r="C82" s="292"/>
    </row>
    <row r="83" spans="1:3" x14ac:dyDescent="0.25">
      <c r="A83" s="293">
        <v>43708</v>
      </c>
      <c r="B83" s="292">
        <v>9401</v>
      </c>
      <c r="C83" s="292"/>
    </row>
    <row r="84" spans="1:3" x14ac:dyDescent="0.25">
      <c r="A84" s="293">
        <v>43709</v>
      </c>
      <c r="B84" s="292">
        <v>7122</v>
      </c>
      <c r="C84" s="292"/>
    </row>
    <row r="85" spans="1:3" x14ac:dyDescent="0.25">
      <c r="A85" s="293">
        <v>43710</v>
      </c>
      <c r="B85" s="292">
        <v>4245</v>
      </c>
      <c r="C85" s="292"/>
    </row>
    <row r="86" spans="1:3" x14ac:dyDescent="0.25">
      <c r="A86" s="293">
        <v>43711</v>
      </c>
      <c r="B86" s="292">
        <v>4356</v>
      </c>
      <c r="C86" s="292"/>
    </row>
    <row r="87" spans="1:3" x14ac:dyDescent="0.25">
      <c r="A87" s="293">
        <v>43712</v>
      </c>
      <c r="B87" s="292">
        <v>4652</v>
      </c>
      <c r="C87" s="292"/>
    </row>
    <row r="88" spans="1:3" x14ac:dyDescent="0.25">
      <c r="A88" s="293">
        <v>43713</v>
      </c>
      <c r="B88" s="292">
        <v>4902</v>
      </c>
      <c r="C88" s="292"/>
    </row>
    <row r="89" spans="1:3" x14ac:dyDescent="0.25">
      <c r="A89" s="293">
        <v>43714</v>
      </c>
      <c r="B89" s="292">
        <v>6580</v>
      </c>
      <c r="C89" s="292"/>
    </row>
    <row r="90" spans="1:3" x14ac:dyDescent="0.25">
      <c r="A90" s="293">
        <v>43715</v>
      </c>
      <c r="B90" s="292">
        <v>10013</v>
      </c>
      <c r="C90" s="292"/>
    </row>
    <row r="91" spans="1:3" x14ac:dyDescent="0.25">
      <c r="A91" s="293">
        <v>43716</v>
      </c>
      <c r="B91" s="292">
        <v>7258</v>
      </c>
      <c r="C91" s="292"/>
    </row>
    <row r="92" spans="1:3" x14ac:dyDescent="0.25">
      <c r="A92" s="293">
        <v>43717</v>
      </c>
      <c r="B92" s="292">
        <v>4085</v>
      </c>
      <c r="C92" s="292"/>
    </row>
    <row r="93" spans="1:3" x14ac:dyDescent="0.25">
      <c r="A93" s="293">
        <v>43718</v>
      </c>
      <c r="B93" s="292">
        <v>4078</v>
      </c>
      <c r="C93" s="292"/>
    </row>
    <row r="94" spans="1:3" x14ac:dyDescent="0.25">
      <c r="A94" s="293">
        <v>43719</v>
      </c>
      <c r="B94" s="292">
        <v>4505</v>
      </c>
      <c r="C94" s="292"/>
    </row>
    <row r="95" spans="1:3" x14ac:dyDescent="0.25">
      <c r="A95" s="293">
        <v>43720</v>
      </c>
      <c r="B95" s="292">
        <v>5258</v>
      </c>
      <c r="C95" s="292"/>
    </row>
    <row r="96" spans="1:3" x14ac:dyDescent="0.25">
      <c r="A96" s="293">
        <v>43721</v>
      </c>
      <c r="B96" s="292">
        <v>7673</v>
      </c>
      <c r="C96" s="292"/>
    </row>
    <row r="97" spans="1:3" x14ac:dyDescent="0.25">
      <c r="A97" s="293">
        <v>43722</v>
      </c>
      <c r="B97" s="292">
        <v>10875</v>
      </c>
      <c r="C97" s="292"/>
    </row>
    <row r="98" spans="1:3" x14ac:dyDescent="0.25">
      <c r="A98" s="293">
        <v>43723</v>
      </c>
      <c r="B98" s="292">
        <v>8192</v>
      </c>
      <c r="C98" s="292"/>
    </row>
    <row r="99" spans="1:3" x14ac:dyDescent="0.25">
      <c r="A99" s="293">
        <v>43724</v>
      </c>
      <c r="B99" s="292">
        <v>4354</v>
      </c>
      <c r="C99" s="292"/>
    </row>
    <row r="100" spans="1:3" x14ac:dyDescent="0.25">
      <c r="A100" s="293">
        <v>43725</v>
      </c>
      <c r="B100" s="292">
        <v>4435</v>
      </c>
      <c r="C100" s="292"/>
    </row>
    <row r="101" spans="1:3" x14ac:dyDescent="0.25">
      <c r="A101" s="293">
        <v>43726</v>
      </c>
      <c r="B101" s="292">
        <v>4569</v>
      </c>
      <c r="C101" s="292"/>
    </row>
    <row r="102" spans="1:3" x14ac:dyDescent="0.25">
      <c r="A102" s="293">
        <v>43727</v>
      </c>
      <c r="B102" s="292">
        <v>4997</v>
      </c>
      <c r="C102" s="292"/>
    </row>
    <row r="103" spans="1:3" x14ac:dyDescent="0.25">
      <c r="A103" s="293">
        <v>43728</v>
      </c>
      <c r="B103" s="292">
        <v>6960</v>
      </c>
      <c r="C103" s="292"/>
    </row>
    <row r="104" spans="1:3" x14ac:dyDescent="0.25">
      <c r="A104" s="293">
        <v>43729</v>
      </c>
      <c r="B104" s="292">
        <v>10251</v>
      </c>
      <c r="C104" s="292"/>
    </row>
    <row r="105" spans="1:3" x14ac:dyDescent="0.25">
      <c r="A105" s="293">
        <v>43730</v>
      </c>
      <c r="B105" s="292">
        <v>6984</v>
      </c>
      <c r="C105" s="292"/>
    </row>
    <row r="106" spans="1:3" x14ac:dyDescent="0.25">
      <c r="A106" s="293">
        <v>43731</v>
      </c>
      <c r="B106" s="292">
        <v>3983</v>
      </c>
      <c r="C106" s="292"/>
    </row>
    <row r="107" spans="1:3" x14ac:dyDescent="0.25">
      <c r="A107" s="293">
        <v>43732</v>
      </c>
      <c r="B107" s="292">
        <v>5222</v>
      </c>
      <c r="C107" s="292"/>
    </row>
    <row r="108" spans="1:3" x14ac:dyDescent="0.25">
      <c r="A108" s="293">
        <v>43733</v>
      </c>
      <c r="B108" s="292">
        <v>4816</v>
      </c>
      <c r="C108" s="292"/>
    </row>
    <row r="109" spans="1:3" x14ac:dyDescent="0.25">
      <c r="A109" s="293">
        <v>43734</v>
      </c>
      <c r="B109" s="292">
        <v>5311</v>
      </c>
      <c r="C109" s="292"/>
    </row>
    <row r="110" spans="1:3" x14ac:dyDescent="0.25">
      <c r="A110" s="293">
        <v>43735</v>
      </c>
      <c r="B110" s="292">
        <v>7066</v>
      </c>
      <c r="C110" s="292"/>
    </row>
    <row r="111" spans="1:3" x14ac:dyDescent="0.25">
      <c r="A111" s="293">
        <v>43736</v>
      </c>
      <c r="B111" s="292">
        <v>10406</v>
      </c>
      <c r="C111" s="292"/>
    </row>
    <row r="112" spans="1:3" x14ac:dyDescent="0.25">
      <c r="A112" s="293">
        <v>43737</v>
      </c>
      <c r="B112" s="292">
        <v>7399</v>
      </c>
      <c r="C112" s="292"/>
    </row>
    <row r="113" spans="1:3" x14ac:dyDescent="0.25">
      <c r="A113" s="293">
        <v>43738</v>
      </c>
      <c r="B113" s="292">
        <v>3987</v>
      </c>
      <c r="C113" s="292"/>
    </row>
    <row r="114" spans="1:3" x14ac:dyDescent="0.25">
      <c r="A114" s="293">
        <v>43739</v>
      </c>
      <c r="B114" s="292">
        <v>5029</v>
      </c>
      <c r="C114" s="292"/>
    </row>
    <row r="115" spans="1:3" x14ac:dyDescent="0.25">
      <c r="A115" s="293">
        <v>43740</v>
      </c>
      <c r="B115" s="292">
        <v>4642</v>
      </c>
      <c r="C115" s="292"/>
    </row>
    <row r="116" spans="1:3" x14ac:dyDescent="0.25">
      <c r="A116" s="293">
        <v>43741</v>
      </c>
      <c r="B116" s="292">
        <v>5152</v>
      </c>
      <c r="C116" s="292"/>
    </row>
    <row r="117" spans="1:3" x14ac:dyDescent="0.25">
      <c r="A117" s="293">
        <v>43742</v>
      </c>
      <c r="B117" s="292">
        <v>6786</v>
      </c>
      <c r="C117" s="292"/>
    </row>
    <row r="118" spans="1:3" x14ac:dyDescent="0.25">
      <c r="A118" s="293">
        <v>43743</v>
      </c>
      <c r="B118" s="292">
        <v>10203</v>
      </c>
      <c r="C118" s="292"/>
    </row>
    <row r="119" spans="1:3" x14ac:dyDescent="0.25">
      <c r="A119" s="293">
        <v>43744</v>
      </c>
      <c r="B119" s="292">
        <v>7245</v>
      </c>
      <c r="C119" s="292"/>
    </row>
    <row r="120" spans="1:3" x14ac:dyDescent="0.25">
      <c r="A120" s="293">
        <v>43745</v>
      </c>
      <c r="B120" s="292">
        <v>2820</v>
      </c>
      <c r="C120" s="292"/>
    </row>
    <row r="121" spans="1:3" x14ac:dyDescent="0.25">
      <c r="A121" s="293">
        <v>43746</v>
      </c>
      <c r="B121" s="292">
        <v>2611</v>
      </c>
      <c r="C121" s="292"/>
    </row>
    <row r="122" spans="1:3" x14ac:dyDescent="0.25">
      <c r="A122" s="293">
        <v>43747</v>
      </c>
      <c r="B122" s="292">
        <v>2584</v>
      </c>
      <c r="C122" s="292"/>
    </row>
    <row r="123" spans="1:3" x14ac:dyDescent="0.25">
      <c r="A123" s="293">
        <v>43748</v>
      </c>
      <c r="B123" s="292">
        <v>3113</v>
      </c>
      <c r="C123" s="292"/>
    </row>
    <row r="124" spans="1:3" x14ac:dyDescent="0.25">
      <c r="A124" s="293">
        <v>43749</v>
      </c>
      <c r="B124" s="292">
        <v>5547</v>
      </c>
      <c r="C124" s="292"/>
    </row>
    <row r="125" spans="1:3" x14ac:dyDescent="0.25">
      <c r="A125" s="293">
        <v>43750</v>
      </c>
      <c r="B125" s="292">
        <v>8475</v>
      </c>
      <c r="C125" s="292"/>
    </row>
    <row r="126" spans="1:3" x14ac:dyDescent="0.25">
      <c r="A126" s="293">
        <v>43751</v>
      </c>
      <c r="B126" s="292">
        <v>5503</v>
      </c>
      <c r="C126" s="292"/>
    </row>
    <row r="127" spans="1:3" x14ac:dyDescent="0.25">
      <c r="A127" s="293">
        <v>43752</v>
      </c>
      <c r="B127" s="292">
        <v>2815</v>
      </c>
      <c r="C127" s="292"/>
    </row>
    <row r="128" spans="1:3" x14ac:dyDescent="0.25">
      <c r="A128" s="293">
        <v>43753</v>
      </c>
      <c r="B128" s="292">
        <v>2950</v>
      </c>
      <c r="C128" s="292"/>
    </row>
    <row r="129" spans="1:3" x14ac:dyDescent="0.25">
      <c r="A129" s="293">
        <v>43754</v>
      </c>
      <c r="B129" s="292">
        <v>3043</v>
      </c>
      <c r="C129" s="292"/>
    </row>
    <row r="130" spans="1:3" x14ac:dyDescent="0.25">
      <c r="A130" s="293">
        <v>43755</v>
      </c>
      <c r="B130" s="292">
        <v>3217</v>
      </c>
      <c r="C130" s="292"/>
    </row>
    <row r="131" spans="1:3" x14ac:dyDescent="0.25">
      <c r="A131" s="293">
        <v>43756</v>
      </c>
      <c r="B131" s="292">
        <v>4816</v>
      </c>
      <c r="C131" s="292"/>
    </row>
    <row r="132" spans="1:3" x14ac:dyDescent="0.25">
      <c r="A132" s="293">
        <v>43757</v>
      </c>
      <c r="B132" s="292">
        <v>6962</v>
      </c>
      <c r="C132" s="292"/>
    </row>
    <row r="133" spans="1:3" x14ac:dyDescent="0.25">
      <c r="A133" s="293">
        <v>43758</v>
      </c>
      <c r="B133" s="292">
        <v>5174</v>
      </c>
      <c r="C133" s="292"/>
    </row>
    <row r="134" spans="1:3" x14ac:dyDescent="0.25">
      <c r="A134" s="293">
        <v>43759</v>
      </c>
      <c r="B134" s="292">
        <v>2865</v>
      </c>
      <c r="C134" s="292"/>
    </row>
    <row r="135" spans="1:3" x14ac:dyDescent="0.25">
      <c r="A135" s="293">
        <v>43760</v>
      </c>
      <c r="B135" s="292">
        <v>2776</v>
      </c>
      <c r="C135" s="292"/>
    </row>
    <row r="136" spans="1:3" x14ac:dyDescent="0.25">
      <c r="A136" s="293">
        <v>43761</v>
      </c>
      <c r="B136" s="292">
        <v>2956</v>
      </c>
      <c r="C136" s="292"/>
    </row>
    <row r="137" spans="1:3" x14ac:dyDescent="0.25">
      <c r="A137" s="293">
        <v>43762</v>
      </c>
      <c r="B137" s="292">
        <v>3470</v>
      </c>
      <c r="C137" s="292"/>
    </row>
    <row r="138" spans="1:3" x14ac:dyDescent="0.25">
      <c r="A138" s="293">
        <v>43763</v>
      </c>
      <c r="B138" s="292">
        <v>4842</v>
      </c>
      <c r="C138" s="292"/>
    </row>
    <row r="139" spans="1:3" x14ac:dyDescent="0.25">
      <c r="A139" s="293">
        <v>43764</v>
      </c>
      <c r="B139" s="292">
        <v>7545</v>
      </c>
      <c r="C139" s="292"/>
    </row>
    <row r="140" spans="1:3" x14ac:dyDescent="0.25">
      <c r="A140" s="293">
        <v>43765</v>
      </c>
      <c r="B140" s="292">
        <v>4984</v>
      </c>
      <c r="C140" s="292"/>
    </row>
    <row r="141" spans="1:3" x14ac:dyDescent="0.25">
      <c r="A141" s="293">
        <v>43766</v>
      </c>
      <c r="B141" s="292">
        <v>2673</v>
      </c>
      <c r="C141" s="292"/>
    </row>
    <row r="142" spans="1:3" x14ac:dyDescent="0.25">
      <c r="A142" s="293">
        <v>43767</v>
      </c>
      <c r="B142" s="292">
        <v>2996</v>
      </c>
      <c r="C142" s="292"/>
    </row>
    <row r="143" spans="1:3" x14ac:dyDescent="0.25">
      <c r="A143" s="293">
        <v>43768</v>
      </c>
      <c r="B143" s="292">
        <v>3445</v>
      </c>
      <c r="C143" s="292"/>
    </row>
    <row r="144" spans="1:3" x14ac:dyDescent="0.25">
      <c r="A144" s="293">
        <v>43769</v>
      </c>
      <c r="B144" s="292">
        <v>4179</v>
      </c>
      <c r="C144" s="292"/>
    </row>
    <row r="145" spans="1:3" x14ac:dyDescent="0.25">
      <c r="A145" s="293">
        <v>43770</v>
      </c>
      <c r="B145" s="292">
        <v>7117</v>
      </c>
      <c r="C145" s="292"/>
    </row>
    <row r="146" spans="1:3" x14ac:dyDescent="0.25">
      <c r="A146" s="293">
        <v>43771</v>
      </c>
      <c r="B146" s="292">
        <v>10241</v>
      </c>
      <c r="C146" s="292"/>
    </row>
    <row r="147" spans="1:3" x14ac:dyDescent="0.25">
      <c r="A147" s="293">
        <v>43772</v>
      </c>
      <c r="B147" s="292">
        <v>6811</v>
      </c>
      <c r="C147" s="292"/>
    </row>
    <row r="148" spans="1:3" x14ac:dyDescent="0.25">
      <c r="A148" s="293">
        <v>43773</v>
      </c>
      <c r="B148" s="292">
        <v>2897</v>
      </c>
      <c r="C148" s="292"/>
    </row>
    <row r="149" spans="1:3" x14ac:dyDescent="0.25">
      <c r="A149" s="293">
        <v>43774</v>
      </c>
      <c r="B149" s="292">
        <v>2874</v>
      </c>
      <c r="C149" s="292"/>
    </row>
    <row r="150" spans="1:3" x14ac:dyDescent="0.25">
      <c r="A150" s="293">
        <v>43775</v>
      </c>
      <c r="B150" s="292">
        <v>2868</v>
      </c>
      <c r="C150" s="292"/>
    </row>
    <row r="151" spans="1:3" x14ac:dyDescent="0.25">
      <c r="A151" s="293">
        <v>43776</v>
      </c>
      <c r="B151" s="292">
        <v>2967</v>
      </c>
      <c r="C151" s="292"/>
    </row>
    <row r="152" spans="1:3" x14ac:dyDescent="0.25">
      <c r="A152" s="293">
        <v>43777</v>
      </c>
      <c r="B152" s="292">
        <v>4305</v>
      </c>
      <c r="C152" s="292"/>
    </row>
    <row r="153" spans="1:3" x14ac:dyDescent="0.25">
      <c r="A153" s="293">
        <v>43778</v>
      </c>
      <c r="B153" s="292">
        <v>7157</v>
      </c>
      <c r="C153" s="292"/>
    </row>
    <row r="154" spans="1:3" x14ac:dyDescent="0.25">
      <c r="A154" s="293">
        <v>43779</v>
      </c>
      <c r="B154" s="292">
        <v>5007</v>
      </c>
      <c r="C154" s="292"/>
    </row>
    <row r="155" spans="1:3" x14ac:dyDescent="0.25">
      <c r="A155" s="293">
        <v>43780</v>
      </c>
      <c r="B155" s="292">
        <v>2345</v>
      </c>
      <c r="C155" s="292"/>
    </row>
    <row r="156" spans="1:3" x14ac:dyDescent="0.25">
      <c r="A156" s="293">
        <v>43781</v>
      </c>
      <c r="B156" s="292">
        <v>2189</v>
      </c>
      <c r="C156" s="292"/>
    </row>
    <row r="157" spans="1:3" x14ac:dyDescent="0.25">
      <c r="A157" s="293">
        <v>43782</v>
      </c>
      <c r="B157" s="292">
        <v>2588</v>
      </c>
      <c r="C157" s="292"/>
    </row>
    <row r="158" spans="1:3" x14ac:dyDescent="0.25">
      <c r="A158" s="293">
        <v>43783</v>
      </c>
      <c r="B158" s="292">
        <v>2660</v>
      </c>
      <c r="C158" s="292"/>
    </row>
    <row r="159" spans="1:3" x14ac:dyDescent="0.25">
      <c r="A159" s="293">
        <v>43784</v>
      </c>
      <c r="B159" s="292">
        <v>3895</v>
      </c>
      <c r="C159" s="292"/>
    </row>
    <row r="160" spans="1:3" x14ac:dyDescent="0.25">
      <c r="A160" s="293">
        <v>43785</v>
      </c>
      <c r="B160" s="292">
        <v>5789</v>
      </c>
      <c r="C160" s="292"/>
    </row>
    <row r="161" spans="1:3" x14ac:dyDescent="0.25">
      <c r="A161" s="293">
        <v>43786</v>
      </c>
      <c r="B161" s="292">
        <v>4619</v>
      </c>
      <c r="C161" s="292"/>
    </row>
    <row r="162" spans="1:3" x14ac:dyDescent="0.25">
      <c r="A162" s="293">
        <v>43787</v>
      </c>
      <c r="B162" s="292">
        <v>2112</v>
      </c>
      <c r="C162" s="292"/>
    </row>
    <row r="163" spans="1:3" x14ac:dyDescent="0.25">
      <c r="A163" s="293">
        <v>43788</v>
      </c>
      <c r="B163" s="292">
        <v>2056</v>
      </c>
      <c r="C163" s="292"/>
    </row>
    <row r="164" spans="1:3" x14ac:dyDescent="0.25">
      <c r="A164" s="293">
        <v>43789</v>
      </c>
      <c r="B164" s="292">
        <v>2225</v>
      </c>
      <c r="C164" s="292"/>
    </row>
    <row r="165" spans="1:3" x14ac:dyDescent="0.25">
      <c r="A165" s="293">
        <v>43790</v>
      </c>
      <c r="B165" s="292">
        <v>2426</v>
      </c>
      <c r="C165" s="292"/>
    </row>
    <row r="166" spans="1:3" x14ac:dyDescent="0.25">
      <c r="A166" s="293">
        <v>43791</v>
      </c>
      <c r="B166" s="292">
        <v>3888</v>
      </c>
      <c r="C166" s="292"/>
    </row>
    <row r="167" spans="1:3" x14ac:dyDescent="0.25">
      <c r="A167" s="293">
        <v>43792</v>
      </c>
      <c r="B167" s="292">
        <v>6084</v>
      </c>
      <c r="C167" s="292"/>
    </row>
    <row r="168" spans="1:3" x14ac:dyDescent="0.25">
      <c r="A168" s="293">
        <v>43793</v>
      </c>
      <c r="B168" s="292">
        <v>4701</v>
      </c>
      <c r="C168" s="292"/>
    </row>
    <row r="169" spans="1:3" x14ac:dyDescent="0.25">
      <c r="A169" s="293">
        <v>43794</v>
      </c>
      <c r="B169" s="292">
        <v>2684</v>
      </c>
      <c r="C169" s="292"/>
    </row>
    <row r="170" spans="1:3" x14ac:dyDescent="0.25">
      <c r="A170" s="293">
        <v>43795</v>
      </c>
      <c r="B170" s="292">
        <v>3348</v>
      </c>
      <c r="C170" s="292"/>
    </row>
    <row r="171" spans="1:3" x14ac:dyDescent="0.25">
      <c r="A171" s="293">
        <v>43796</v>
      </c>
      <c r="B171" s="292">
        <v>3274</v>
      </c>
      <c r="C171" s="292"/>
    </row>
    <row r="172" spans="1:3" x14ac:dyDescent="0.25">
      <c r="A172" s="293">
        <v>43797</v>
      </c>
      <c r="B172" s="292">
        <v>3678</v>
      </c>
      <c r="C172" s="292"/>
    </row>
    <row r="173" spans="1:3" x14ac:dyDescent="0.25">
      <c r="A173" s="293">
        <v>43798</v>
      </c>
      <c r="B173" s="292">
        <v>5613</v>
      </c>
      <c r="C173" s="292"/>
    </row>
    <row r="174" spans="1:3" x14ac:dyDescent="0.25">
      <c r="A174" s="293">
        <v>43799</v>
      </c>
      <c r="B174" s="292">
        <v>8313</v>
      </c>
      <c r="C174" s="292"/>
    </row>
    <row r="175" spans="1:3" x14ac:dyDescent="0.25">
      <c r="A175" s="293">
        <v>43800</v>
      </c>
      <c r="B175" s="292">
        <v>6437</v>
      </c>
      <c r="C175" s="292"/>
    </row>
    <row r="176" spans="1:3" x14ac:dyDescent="0.25">
      <c r="A176" s="293">
        <v>43801</v>
      </c>
      <c r="B176" s="292">
        <v>3138</v>
      </c>
      <c r="C176" s="292"/>
    </row>
    <row r="177" spans="1:3" x14ac:dyDescent="0.25">
      <c r="A177" s="293">
        <v>43802</v>
      </c>
      <c r="B177" s="292">
        <v>3400</v>
      </c>
      <c r="C177" s="292"/>
    </row>
    <row r="178" spans="1:3" x14ac:dyDescent="0.25">
      <c r="A178" s="293">
        <v>43803</v>
      </c>
      <c r="B178" s="292">
        <v>3731</v>
      </c>
      <c r="C178" s="292"/>
    </row>
    <row r="179" spans="1:3" x14ac:dyDescent="0.25">
      <c r="A179" s="293">
        <v>43804</v>
      </c>
      <c r="B179" s="292">
        <v>4162</v>
      </c>
      <c r="C179" s="292"/>
    </row>
    <row r="180" spans="1:3" x14ac:dyDescent="0.25">
      <c r="A180" s="293">
        <v>43805</v>
      </c>
      <c r="B180" s="292">
        <v>6716</v>
      </c>
      <c r="C180" s="292"/>
    </row>
    <row r="181" spans="1:3" x14ac:dyDescent="0.25">
      <c r="A181" s="293">
        <v>43806</v>
      </c>
      <c r="B181" s="292">
        <v>9029</v>
      </c>
      <c r="C181" s="292"/>
    </row>
    <row r="182" spans="1:3" x14ac:dyDescent="0.25">
      <c r="A182" s="293">
        <v>43807</v>
      </c>
      <c r="B182" s="292">
        <v>7180</v>
      </c>
      <c r="C182" s="292"/>
    </row>
    <row r="183" spans="1:3" x14ac:dyDescent="0.25">
      <c r="A183" s="293">
        <v>43808</v>
      </c>
      <c r="B183" s="292">
        <v>3362</v>
      </c>
      <c r="C183" s="292"/>
    </row>
    <row r="184" spans="1:3" x14ac:dyDescent="0.25">
      <c r="A184" s="293">
        <v>43809</v>
      </c>
      <c r="B184" s="292">
        <v>4285</v>
      </c>
      <c r="C184" s="292"/>
    </row>
    <row r="185" spans="1:3" x14ac:dyDescent="0.25">
      <c r="A185" s="293">
        <v>43810</v>
      </c>
      <c r="B185" s="292">
        <v>4664</v>
      </c>
      <c r="C185" s="292"/>
    </row>
    <row r="186" spans="1:3" x14ac:dyDescent="0.25">
      <c r="A186" s="293">
        <v>43811</v>
      </c>
      <c r="B186" s="292">
        <v>6462</v>
      </c>
      <c r="C186" s="292"/>
    </row>
    <row r="187" spans="1:3" x14ac:dyDescent="0.25">
      <c r="A187" s="293">
        <v>43812</v>
      </c>
      <c r="B187" s="292">
        <v>8742</v>
      </c>
      <c r="C187" s="292"/>
    </row>
    <row r="188" spans="1:3" x14ac:dyDescent="0.25">
      <c r="A188" s="293">
        <v>43813</v>
      </c>
      <c r="B188" s="292">
        <v>12395</v>
      </c>
      <c r="C188" s="292"/>
    </row>
    <row r="189" spans="1:3" x14ac:dyDescent="0.25">
      <c r="A189" s="293">
        <v>43814</v>
      </c>
      <c r="B189" s="292">
        <v>9451</v>
      </c>
      <c r="C189" s="292"/>
    </row>
    <row r="190" spans="1:3" x14ac:dyDescent="0.25">
      <c r="A190" s="293">
        <v>43815</v>
      </c>
      <c r="B190" s="292">
        <v>4399</v>
      </c>
      <c r="C190" s="292"/>
    </row>
    <row r="191" spans="1:3" x14ac:dyDescent="0.25">
      <c r="A191" s="293">
        <v>43816</v>
      </c>
      <c r="B191" s="292">
        <v>4708</v>
      </c>
      <c r="C191" s="292"/>
    </row>
    <row r="192" spans="1:3" x14ac:dyDescent="0.25">
      <c r="A192" s="293">
        <v>43817</v>
      </c>
      <c r="B192" s="292">
        <v>5628</v>
      </c>
      <c r="C192" s="292"/>
    </row>
    <row r="193" spans="1:3" x14ac:dyDescent="0.25">
      <c r="A193" s="293">
        <v>43818</v>
      </c>
      <c r="B193" s="292">
        <v>6664</v>
      </c>
      <c r="C193" s="292"/>
    </row>
    <row r="194" spans="1:3" x14ac:dyDescent="0.25">
      <c r="A194" s="293">
        <v>43819</v>
      </c>
      <c r="B194" s="292">
        <v>9683</v>
      </c>
      <c r="C194" s="292"/>
    </row>
    <row r="195" spans="1:3" x14ac:dyDescent="0.25">
      <c r="A195" s="293">
        <v>43820</v>
      </c>
      <c r="B195" s="292">
        <v>11505</v>
      </c>
      <c r="C195" s="292"/>
    </row>
    <row r="196" spans="1:3" x14ac:dyDescent="0.25">
      <c r="A196" s="293">
        <v>43821</v>
      </c>
      <c r="B196" s="292">
        <v>8054</v>
      </c>
      <c r="C196" s="292"/>
    </row>
    <row r="197" spans="1:3" x14ac:dyDescent="0.25">
      <c r="A197" s="293">
        <v>43822</v>
      </c>
      <c r="B197" s="292">
        <v>5415</v>
      </c>
      <c r="C197" s="292"/>
    </row>
    <row r="198" spans="1:3" x14ac:dyDescent="0.25">
      <c r="A198" s="293">
        <v>43823</v>
      </c>
      <c r="B198" s="292">
        <v>6621</v>
      </c>
      <c r="C198" s="292"/>
    </row>
    <row r="199" spans="1:3" x14ac:dyDescent="0.25">
      <c r="A199" s="293">
        <v>43824</v>
      </c>
      <c r="B199" s="292">
        <v>9784</v>
      </c>
      <c r="C199" s="292"/>
    </row>
    <row r="200" spans="1:3" x14ac:dyDescent="0.25">
      <c r="A200" s="293">
        <v>43825</v>
      </c>
      <c r="B200" s="292">
        <v>6444</v>
      </c>
      <c r="C200" s="292"/>
    </row>
    <row r="201" spans="1:3" x14ac:dyDescent="0.25">
      <c r="A201" s="293">
        <v>43826</v>
      </c>
      <c r="B201" s="292">
        <v>5502</v>
      </c>
      <c r="C201" s="292"/>
    </row>
    <row r="202" spans="1:3" x14ac:dyDescent="0.25">
      <c r="A202" s="293">
        <v>43827</v>
      </c>
      <c r="B202" s="292">
        <v>6378</v>
      </c>
      <c r="C202" s="292"/>
    </row>
    <row r="203" spans="1:3" x14ac:dyDescent="0.25">
      <c r="A203" s="293">
        <v>43828</v>
      </c>
      <c r="B203" s="292">
        <v>6172</v>
      </c>
      <c r="C203" s="292"/>
    </row>
    <row r="204" spans="1:3" x14ac:dyDescent="0.25">
      <c r="A204" s="293">
        <v>43829</v>
      </c>
      <c r="B204" s="292">
        <v>4475</v>
      </c>
      <c r="C204" s="292"/>
    </row>
    <row r="205" spans="1:3" x14ac:dyDescent="0.25">
      <c r="A205" s="293">
        <v>43830</v>
      </c>
      <c r="B205" s="292">
        <v>10577</v>
      </c>
      <c r="C205" s="292"/>
    </row>
    <row r="206" spans="1:3" x14ac:dyDescent="0.25">
      <c r="A206" s="293">
        <v>43831</v>
      </c>
      <c r="B206" s="292">
        <v>8891</v>
      </c>
      <c r="C206" s="292"/>
    </row>
    <row r="207" spans="1:3" x14ac:dyDescent="0.25">
      <c r="A207" s="293">
        <v>43832</v>
      </c>
      <c r="B207" s="292">
        <v>4363</v>
      </c>
      <c r="C207" s="292"/>
    </row>
    <row r="208" spans="1:3" x14ac:dyDescent="0.25">
      <c r="A208" s="293">
        <v>43833</v>
      </c>
      <c r="B208" s="292">
        <v>5318</v>
      </c>
      <c r="C208" s="292"/>
    </row>
    <row r="209" spans="1:3" x14ac:dyDescent="0.25">
      <c r="A209" s="293">
        <v>43834</v>
      </c>
      <c r="B209" s="292">
        <v>7013</v>
      </c>
      <c r="C209" s="292"/>
    </row>
    <row r="210" spans="1:3" x14ac:dyDescent="0.25">
      <c r="A210" s="293">
        <v>43835</v>
      </c>
      <c r="B210" s="292">
        <v>5819</v>
      </c>
      <c r="C210" s="292"/>
    </row>
    <row r="211" spans="1:3" x14ac:dyDescent="0.25">
      <c r="A211" s="293">
        <v>43836</v>
      </c>
      <c r="B211" s="292">
        <v>3557</v>
      </c>
      <c r="C211" s="292"/>
    </row>
    <row r="212" spans="1:3" x14ac:dyDescent="0.25">
      <c r="A212" s="293">
        <v>43837</v>
      </c>
      <c r="B212" s="292">
        <v>3049</v>
      </c>
      <c r="C212" s="292"/>
    </row>
    <row r="213" spans="1:3" x14ac:dyDescent="0.25">
      <c r="A213" s="293">
        <v>43838</v>
      </c>
      <c r="B213" s="292">
        <v>3084</v>
      </c>
      <c r="C213" s="292"/>
    </row>
    <row r="214" spans="1:3" x14ac:dyDescent="0.25">
      <c r="A214" s="293">
        <v>43839</v>
      </c>
      <c r="B214" s="292">
        <v>3148</v>
      </c>
      <c r="C214" s="292"/>
    </row>
    <row r="215" spans="1:3" x14ac:dyDescent="0.25">
      <c r="A215" s="293">
        <v>43840</v>
      </c>
      <c r="B215" s="292">
        <v>4198</v>
      </c>
      <c r="C215" s="292"/>
    </row>
    <row r="216" spans="1:3" x14ac:dyDescent="0.25">
      <c r="A216" s="293">
        <v>43841</v>
      </c>
      <c r="B216" s="292">
        <v>6769</v>
      </c>
      <c r="C216" s="292"/>
    </row>
    <row r="217" spans="1:3" x14ac:dyDescent="0.25">
      <c r="A217" s="293">
        <v>43842</v>
      </c>
      <c r="B217" s="292">
        <v>4991</v>
      </c>
      <c r="C217" s="292"/>
    </row>
    <row r="218" spans="1:3" x14ac:dyDescent="0.25">
      <c r="A218" s="293">
        <v>43843</v>
      </c>
      <c r="B218" s="292">
        <v>2875</v>
      </c>
      <c r="C218" s="292"/>
    </row>
    <row r="219" spans="1:3" x14ac:dyDescent="0.25">
      <c r="A219" s="293">
        <v>43844</v>
      </c>
      <c r="B219" s="292">
        <v>3017</v>
      </c>
      <c r="C219" s="292"/>
    </row>
    <row r="220" spans="1:3" x14ac:dyDescent="0.25">
      <c r="A220" s="293">
        <v>43845</v>
      </c>
      <c r="B220" s="292">
        <v>2942</v>
      </c>
      <c r="C220" s="292"/>
    </row>
    <row r="221" spans="1:3" x14ac:dyDescent="0.25">
      <c r="A221" s="293">
        <v>43846</v>
      </c>
      <c r="B221" s="292">
        <v>3192</v>
      </c>
      <c r="C221" s="292"/>
    </row>
    <row r="222" spans="1:3" x14ac:dyDescent="0.25">
      <c r="A222" s="293">
        <v>43847</v>
      </c>
      <c r="B222" s="292">
        <v>4551</v>
      </c>
      <c r="C222" s="292"/>
    </row>
    <row r="223" spans="1:3" x14ac:dyDescent="0.25">
      <c r="A223" s="293">
        <v>43848</v>
      </c>
      <c r="B223" s="292">
        <v>7193</v>
      </c>
      <c r="C223" s="292"/>
    </row>
    <row r="224" spans="1:3" x14ac:dyDescent="0.25">
      <c r="A224" s="293">
        <v>43849</v>
      </c>
      <c r="B224" s="292">
        <v>5401</v>
      </c>
      <c r="C224" s="292"/>
    </row>
    <row r="225" spans="1:3" x14ac:dyDescent="0.25">
      <c r="A225" s="293">
        <v>43850</v>
      </c>
      <c r="B225" s="292">
        <v>2598</v>
      </c>
      <c r="C225" s="292"/>
    </row>
    <row r="226" spans="1:3" x14ac:dyDescent="0.25">
      <c r="A226" s="293">
        <v>43851</v>
      </c>
      <c r="B226" s="292">
        <v>2695</v>
      </c>
      <c r="C226" s="292"/>
    </row>
    <row r="227" spans="1:3" x14ac:dyDescent="0.25">
      <c r="A227" s="293">
        <v>43852</v>
      </c>
      <c r="B227" s="292">
        <v>2852</v>
      </c>
      <c r="C227" s="292"/>
    </row>
    <row r="228" spans="1:3" x14ac:dyDescent="0.25">
      <c r="A228" s="293">
        <v>43853</v>
      </c>
      <c r="B228" s="292">
        <v>3142</v>
      </c>
      <c r="C228" s="292"/>
    </row>
    <row r="229" spans="1:3" x14ac:dyDescent="0.25">
      <c r="A229" s="293">
        <v>43854</v>
      </c>
      <c r="B229" s="292">
        <v>4603</v>
      </c>
      <c r="C229" s="292"/>
    </row>
    <row r="230" spans="1:3" x14ac:dyDescent="0.25">
      <c r="A230" s="293">
        <v>43855</v>
      </c>
      <c r="B230" s="292">
        <v>7561</v>
      </c>
      <c r="C230" s="292"/>
    </row>
    <row r="231" spans="1:3" x14ac:dyDescent="0.25">
      <c r="A231" s="293">
        <v>43856</v>
      </c>
      <c r="B231" s="292">
        <v>6027</v>
      </c>
      <c r="C231" s="292"/>
    </row>
    <row r="232" spans="1:3" x14ac:dyDescent="0.25">
      <c r="A232" s="293">
        <v>43857</v>
      </c>
      <c r="B232" s="292">
        <v>2751</v>
      </c>
      <c r="C232" s="292"/>
    </row>
    <row r="233" spans="1:3" x14ac:dyDescent="0.25">
      <c r="A233" s="293">
        <v>43858</v>
      </c>
      <c r="B233" s="292">
        <v>2556</v>
      </c>
      <c r="C233" s="292"/>
    </row>
    <row r="234" spans="1:3" x14ac:dyDescent="0.25">
      <c r="A234" s="293">
        <v>43859</v>
      </c>
      <c r="B234" s="292">
        <v>2720</v>
      </c>
      <c r="C234" s="292"/>
    </row>
    <row r="235" spans="1:3" x14ac:dyDescent="0.25">
      <c r="A235" s="293">
        <v>43860</v>
      </c>
      <c r="B235" s="292">
        <v>2839</v>
      </c>
      <c r="C235" s="292"/>
    </row>
    <row r="236" spans="1:3" x14ac:dyDescent="0.25">
      <c r="A236" s="293">
        <v>43861</v>
      </c>
      <c r="B236" s="292">
        <v>4649</v>
      </c>
      <c r="C236" s="292"/>
    </row>
    <row r="237" spans="1:3" x14ac:dyDescent="0.25">
      <c r="A237" s="293">
        <v>43862</v>
      </c>
      <c r="B237" s="292">
        <v>7318</v>
      </c>
      <c r="C237" s="292"/>
    </row>
    <row r="238" spans="1:3" x14ac:dyDescent="0.25">
      <c r="A238" s="293">
        <v>43863</v>
      </c>
      <c r="B238" s="292">
        <v>5580</v>
      </c>
      <c r="C238" s="292"/>
    </row>
    <row r="239" spans="1:3" x14ac:dyDescent="0.25">
      <c r="A239" s="293">
        <v>43864</v>
      </c>
      <c r="B239" s="292">
        <v>2560</v>
      </c>
      <c r="C239" s="292"/>
    </row>
    <row r="240" spans="1:3" x14ac:dyDescent="0.25">
      <c r="A240" s="293">
        <v>43865</v>
      </c>
      <c r="B240" s="292">
        <v>2362</v>
      </c>
      <c r="C240" s="292"/>
    </row>
    <row r="241" spans="1:3" x14ac:dyDescent="0.25">
      <c r="A241" s="293">
        <v>43866</v>
      </c>
      <c r="B241" s="292">
        <v>2528</v>
      </c>
      <c r="C241" s="292"/>
    </row>
    <row r="242" spans="1:3" x14ac:dyDescent="0.25">
      <c r="A242" s="293">
        <v>43867</v>
      </c>
      <c r="B242" s="292">
        <v>2854</v>
      </c>
      <c r="C242" s="292"/>
    </row>
    <row r="243" spans="1:3" x14ac:dyDescent="0.25">
      <c r="A243" s="293">
        <v>43868</v>
      </c>
      <c r="B243" s="292">
        <v>4118</v>
      </c>
      <c r="C243" s="292"/>
    </row>
    <row r="244" spans="1:3" x14ac:dyDescent="0.25">
      <c r="A244" s="293">
        <v>43869</v>
      </c>
      <c r="B244" s="292">
        <v>7090</v>
      </c>
      <c r="C244" s="292"/>
    </row>
    <row r="245" spans="1:3" x14ac:dyDescent="0.25">
      <c r="A245" s="293">
        <v>43870</v>
      </c>
      <c r="B245" s="292">
        <v>6194</v>
      </c>
      <c r="C245" s="292"/>
    </row>
    <row r="246" spans="1:3" x14ac:dyDescent="0.25">
      <c r="A246" s="293">
        <v>43871</v>
      </c>
      <c r="B246" s="292">
        <v>2651</v>
      </c>
      <c r="C246" s="292"/>
    </row>
    <row r="247" spans="1:3" x14ac:dyDescent="0.25">
      <c r="A247" s="293">
        <v>43872</v>
      </c>
      <c r="B247" s="292">
        <v>2472</v>
      </c>
      <c r="C247" s="292"/>
    </row>
    <row r="248" spans="1:3" x14ac:dyDescent="0.25">
      <c r="A248" s="293">
        <v>43873</v>
      </c>
      <c r="B248" s="292">
        <v>2772</v>
      </c>
      <c r="C248" s="292"/>
    </row>
    <row r="249" spans="1:3" x14ac:dyDescent="0.25">
      <c r="A249" s="293">
        <v>43874</v>
      </c>
      <c r="B249" s="292">
        <v>3103</v>
      </c>
      <c r="C249" s="292"/>
    </row>
    <row r="250" spans="1:3" x14ac:dyDescent="0.25">
      <c r="A250" s="293">
        <v>43875</v>
      </c>
      <c r="B250" s="292">
        <v>5029</v>
      </c>
      <c r="C250" s="292"/>
    </row>
    <row r="251" spans="1:3" x14ac:dyDescent="0.25">
      <c r="A251" s="293">
        <v>43876</v>
      </c>
      <c r="B251" s="292">
        <v>8469</v>
      </c>
      <c r="C251" s="292"/>
    </row>
    <row r="252" spans="1:3" x14ac:dyDescent="0.25">
      <c r="A252" s="293">
        <v>43877</v>
      </c>
      <c r="B252" s="292">
        <v>6665</v>
      </c>
      <c r="C252" s="292"/>
    </row>
    <row r="253" spans="1:3" x14ac:dyDescent="0.25">
      <c r="A253" s="293">
        <v>43878</v>
      </c>
      <c r="B253" s="292">
        <v>3122</v>
      </c>
      <c r="C253" s="292"/>
    </row>
    <row r="254" spans="1:3" x14ac:dyDescent="0.25">
      <c r="A254" s="293">
        <v>43879</v>
      </c>
      <c r="B254" s="292">
        <v>3147</v>
      </c>
      <c r="C254" s="292"/>
    </row>
    <row r="255" spans="1:3" x14ac:dyDescent="0.25">
      <c r="A255" s="293">
        <v>43880</v>
      </c>
      <c r="B255" s="292">
        <v>3116</v>
      </c>
      <c r="C255" s="292"/>
    </row>
    <row r="256" spans="1:3" x14ac:dyDescent="0.25">
      <c r="A256" s="293">
        <v>43881</v>
      </c>
      <c r="B256" s="292">
        <v>3621</v>
      </c>
      <c r="C256" s="292"/>
    </row>
    <row r="257" spans="1:3" x14ac:dyDescent="0.25">
      <c r="A257" s="293">
        <v>43882</v>
      </c>
      <c r="B257" s="292">
        <v>4864</v>
      </c>
      <c r="C257" s="292"/>
    </row>
    <row r="258" spans="1:3" x14ac:dyDescent="0.25">
      <c r="A258" s="293">
        <v>43883</v>
      </c>
      <c r="B258" s="292">
        <v>8117</v>
      </c>
      <c r="C258" s="292"/>
    </row>
    <row r="259" spans="1:3" x14ac:dyDescent="0.25">
      <c r="A259" s="293">
        <v>43884</v>
      </c>
      <c r="B259" s="292">
        <v>6108</v>
      </c>
      <c r="C259" s="292"/>
    </row>
    <row r="260" spans="1:3" x14ac:dyDescent="0.25">
      <c r="A260" s="293">
        <v>43885</v>
      </c>
      <c r="B260" s="292">
        <v>2840</v>
      </c>
      <c r="C260" s="292"/>
    </row>
    <row r="261" spans="1:3" x14ac:dyDescent="0.25">
      <c r="A261" s="293">
        <v>43886</v>
      </c>
      <c r="B261" s="292">
        <v>2816</v>
      </c>
      <c r="C261" s="292"/>
    </row>
    <row r="262" spans="1:3" x14ac:dyDescent="0.25">
      <c r="A262" s="293">
        <v>43887</v>
      </c>
      <c r="B262" s="292">
        <v>3046</v>
      </c>
      <c r="C262" s="292"/>
    </row>
    <row r="263" spans="1:3" x14ac:dyDescent="0.25">
      <c r="A263" s="293">
        <v>43888</v>
      </c>
      <c r="B263" s="292">
        <v>3493</v>
      </c>
      <c r="C263" s="292"/>
    </row>
    <row r="264" spans="1:3" x14ac:dyDescent="0.25">
      <c r="A264" s="293">
        <v>43889</v>
      </c>
      <c r="B264" s="292">
        <v>5289</v>
      </c>
      <c r="C264" s="292"/>
    </row>
    <row r="265" spans="1:3" x14ac:dyDescent="0.25">
      <c r="A265" s="293">
        <v>43890</v>
      </c>
      <c r="B265" s="292">
        <v>8745</v>
      </c>
      <c r="C265" s="292"/>
    </row>
    <row r="266" spans="1:3" x14ac:dyDescent="0.25">
      <c r="A266" s="293">
        <v>43891</v>
      </c>
      <c r="B266" s="292">
        <v>6277</v>
      </c>
      <c r="C266" s="292"/>
    </row>
    <row r="267" spans="1:3" x14ac:dyDescent="0.25">
      <c r="A267" s="293">
        <v>43892</v>
      </c>
      <c r="B267" s="292">
        <v>2862</v>
      </c>
      <c r="C267" s="292"/>
    </row>
    <row r="268" spans="1:3" x14ac:dyDescent="0.25">
      <c r="A268" s="293">
        <v>43893</v>
      </c>
      <c r="B268" s="292">
        <v>2761</v>
      </c>
      <c r="C268" s="292"/>
    </row>
    <row r="269" spans="1:3" x14ac:dyDescent="0.25">
      <c r="A269" s="293">
        <v>43894</v>
      </c>
      <c r="B269" s="292">
        <v>3310</v>
      </c>
      <c r="C269" s="292"/>
    </row>
    <row r="270" spans="1:3" x14ac:dyDescent="0.25">
      <c r="A270" s="293">
        <v>43895</v>
      </c>
      <c r="B270" s="292">
        <v>3927</v>
      </c>
      <c r="C270" s="292"/>
    </row>
    <row r="271" spans="1:3" x14ac:dyDescent="0.25">
      <c r="A271" s="293">
        <v>43896</v>
      </c>
      <c r="B271" s="292">
        <v>5154</v>
      </c>
      <c r="C271" s="292"/>
    </row>
    <row r="272" spans="1:3" x14ac:dyDescent="0.25">
      <c r="A272" s="293">
        <v>43897</v>
      </c>
      <c r="B272" s="292">
        <v>8159</v>
      </c>
      <c r="C272" s="292"/>
    </row>
    <row r="273" spans="1:3" x14ac:dyDescent="0.25">
      <c r="A273" s="293">
        <v>43898</v>
      </c>
      <c r="B273" s="292">
        <v>6108</v>
      </c>
      <c r="C273" s="292"/>
    </row>
    <row r="274" spans="1:3" x14ac:dyDescent="0.25">
      <c r="A274" s="293">
        <v>43899</v>
      </c>
      <c r="B274" s="292">
        <v>3176</v>
      </c>
      <c r="C274" s="292"/>
    </row>
    <row r="275" spans="1:3" x14ac:dyDescent="0.25">
      <c r="A275" s="293">
        <v>43900</v>
      </c>
      <c r="B275" s="292">
        <v>2793</v>
      </c>
      <c r="C275" s="292"/>
    </row>
    <row r="276" spans="1:3" x14ac:dyDescent="0.25">
      <c r="A276" s="293">
        <v>43901</v>
      </c>
      <c r="B276" s="292">
        <v>2851</v>
      </c>
      <c r="C276" s="292"/>
    </row>
    <row r="277" spans="1:3" x14ac:dyDescent="0.25">
      <c r="A277" s="293">
        <v>43902</v>
      </c>
      <c r="B277" s="292">
        <v>2944</v>
      </c>
      <c r="C277" s="292"/>
    </row>
    <row r="278" spans="1:3" x14ac:dyDescent="0.25">
      <c r="A278" s="293">
        <v>43903</v>
      </c>
      <c r="B278" s="292">
        <v>4201</v>
      </c>
      <c r="C278" s="292"/>
    </row>
    <row r="279" spans="1:3" x14ac:dyDescent="0.25">
      <c r="A279" s="293">
        <v>43904</v>
      </c>
      <c r="B279" s="292">
        <v>6382</v>
      </c>
      <c r="C279" s="292"/>
    </row>
    <row r="280" spans="1:3" x14ac:dyDescent="0.25">
      <c r="A280" s="293">
        <v>43905</v>
      </c>
      <c r="B280" s="292">
        <v>4581</v>
      </c>
      <c r="C280" s="292"/>
    </row>
    <row r="281" spans="1:3" x14ac:dyDescent="0.25">
      <c r="A281" s="293">
        <v>43906</v>
      </c>
      <c r="B281" s="292">
        <v>2770</v>
      </c>
      <c r="C281" s="292"/>
    </row>
    <row r="282" spans="1:3" x14ac:dyDescent="0.25">
      <c r="A282" s="293">
        <v>43907</v>
      </c>
      <c r="B282" s="292">
        <v>2261</v>
      </c>
      <c r="C282" s="292"/>
    </row>
    <row r="283" spans="1:3" x14ac:dyDescent="0.25">
      <c r="A283" s="293">
        <v>43908</v>
      </c>
      <c r="B283" s="292">
        <v>2164</v>
      </c>
      <c r="C283" s="292"/>
    </row>
    <row r="284" spans="1:3" x14ac:dyDescent="0.25">
      <c r="A284" s="293">
        <v>43909</v>
      </c>
      <c r="B284" s="292">
        <v>2330</v>
      </c>
      <c r="C284" s="292"/>
    </row>
    <row r="285" spans="1:3" x14ac:dyDescent="0.25">
      <c r="A285" s="293">
        <v>43910</v>
      </c>
      <c r="B285" s="292">
        <v>2368</v>
      </c>
      <c r="C285" s="292"/>
    </row>
    <row r="286" spans="1:3" x14ac:dyDescent="0.25">
      <c r="A286" s="293">
        <v>43911</v>
      </c>
      <c r="B286" s="292">
        <v>1931</v>
      </c>
      <c r="C286" s="292"/>
    </row>
    <row r="287" spans="1:3" x14ac:dyDescent="0.25">
      <c r="A287" s="293">
        <v>43912</v>
      </c>
      <c r="B287" s="292">
        <v>1395</v>
      </c>
      <c r="C287" s="292"/>
    </row>
    <row r="288" spans="1:3" x14ac:dyDescent="0.25">
      <c r="A288" s="293">
        <v>43913</v>
      </c>
      <c r="B288" s="292">
        <v>1223</v>
      </c>
      <c r="C288" s="292"/>
    </row>
    <row r="289" spans="1:3" x14ac:dyDescent="0.25">
      <c r="A289" s="293">
        <v>43914</v>
      </c>
      <c r="B289" s="292">
        <v>908</v>
      </c>
      <c r="C289" s="292"/>
    </row>
    <row r="290" spans="1:3" x14ac:dyDescent="0.25">
      <c r="A290" s="293">
        <v>43915</v>
      </c>
      <c r="B290" s="292">
        <v>718</v>
      </c>
      <c r="C290" s="292"/>
    </row>
    <row r="291" spans="1:3" x14ac:dyDescent="0.25">
      <c r="A291" s="293">
        <v>43916</v>
      </c>
      <c r="B291" s="292">
        <v>630</v>
      </c>
      <c r="C291" s="292"/>
    </row>
    <row r="292" spans="1:3" x14ac:dyDescent="0.25">
      <c r="A292" s="293">
        <v>43917</v>
      </c>
      <c r="B292" s="292">
        <v>780</v>
      </c>
      <c r="C292" s="292"/>
    </row>
    <row r="293" spans="1:3" x14ac:dyDescent="0.25">
      <c r="A293" s="293">
        <v>43918</v>
      </c>
      <c r="B293" s="292">
        <v>712</v>
      </c>
      <c r="C293" s="292"/>
    </row>
    <row r="294" spans="1:3" x14ac:dyDescent="0.25">
      <c r="A294" s="293">
        <v>43919</v>
      </c>
      <c r="B294" s="292">
        <v>574</v>
      </c>
      <c r="C294" s="292"/>
    </row>
    <row r="295" spans="1:3" x14ac:dyDescent="0.25">
      <c r="A295" s="293">
        <v>43920</v>
      </c>
      <c r="B295" s="292">
        <v>555</v>
      </c>
      <c r="C295" s="292"/>
    </row>
    <row r="296" spans="1:3" x14ac:dyDescent="0.25">
      <c r="A296" s="293">
        <v>43921</v>
      </c>
      <c r="B296" s="292">
        <v>469</v>
      </c>
      <c r="C296" s="292"/>
    </row>
    <row r="297" spans="1:3" x14ac:dyDescent="0.25">
      <c r="A297" s="293">
        <v>43922</v>
      </c>
      <c r="B297" s="292">
        <v>424</v>
      </c>
      <c r="C297" s="292"/>
    </row>
    <row r="298" spans="1:3" x14ac:dyDescent="0.25">
      <c r="A298" s="293">
        <v>43923</v>
      </c>
      <c r="B298" s="292">
        <v>408</v>
      </c>
      <c r="C298" s="292"/>
    </row>
    <row r="299" spans="1:3" x14ac:dyDescent="0.25">
      <c r="A299" s="293">
        <v>43924</v>
      </c>
      <c r="B299" s="292">
        <v>469</v>
      </c>
      <c r="C299" s="292"/>
    </row>
    <row r="300" spans="1:3" x14ac:dyDescent="0.25">
      <c r="A300" s="293">
        <v>43925</v>
      </c>
      <c r="B300" s="292">
        <v>467</v>
      </c>
      <c r="C300" s="292"/>
    </row>
    <row r="301" spans="1:3" x14ac:dyDescent="0.25">
      <c r="A301" s="293">
        <v>43926</v>
      </c>
      <c r="B301" s="292">
        <v>418</v>
      </c>
      <c r="C301" s="292"/>
    </row>
    <row r="302" spans="1:3" x14ac:dyDescent="0.25">
      <c r="A302" s="293">
        <v>43927</v>
      </c>
      <c r="B302" s="292">
        <v>389</v>
      </c>
      <c r="C302" s="292"/>
    </row>
    <row r="303" spans="1:3" x14ac:dyDescent="0.25">
      <c r="A303" s="293">
        <v>43928</v>
      </c>
      <c r="B303" s="292">
        <v>350</v>
      </c>
      <c r="C303" s="292"/>
    </row>
    <row r="304" spans="1:3" x14ac:dyDescent="0.25">
      <c r="A304" s="293">
        <v>43929</v>
      </c>
      <c r="B304" s="292">
        <v>309</v>
      </c>
      <c r="C304" s="292"/>
    </row>
    <row r="305" spans="1:3" x14ac:dyDescent="0.25">
      <c r="A305" s="293">
        <v>43930</v>
      </c>
      <c r="B305" s="292">
        <v>379</v>
      </c>
      <c r="C305" s="292"/>
    </row>
    <row r="306" spans="1:3" x14ac:dyDescent="0.25">
      <c r="A306" s="293">
        <v>43931</v>
      </c>
      <c r="B306" s="292">
        <v>383</v>
      </c>
      <c r="C306" s="292"/>
    </row>
    <row r="307" spans="1:3" x14ac:dyDescent="0.25">
      <c r="A307" s="293">
        <v>43932</v>
      </c>
      <c r="B307" s="292">
        <v>355</v>
      </c>
      <c r="C307" s="292"/>
    </row>
    <row r="308" spans="1:3" x14ac:dyDescent="0.25">
      <c r="A308" s="293">
        <v>43933</v>
      </c>
      <c r="B308" s="292">
        <v>325</v>
      </c>
      <c r="C308" s="292"/>
    </row>
    <row r="309" spans="1:3" x14ac:dyDescent="0.25">
      <c r="A309" s="293">
        <v>43934</v>
      </c>
      <c r="B309" s="292">
        <v>322</v>
      </c>
      <c r="C309" s="292"/>
    </row>
    <row r="310" spans="1:3" x14ac:dyDescent="0.25">
      <c r="A310" s="293">
        <v>43935</v>
      </c>
      <c r="B310" s="292">
        <v>299</v>
      </c>
      <c r="C310" s="292"/>
    </row>
    <row r="311" spans="1:3" x14ac:dyDescent="0.25">
      <c r="A311" s="293">
        <v>43936</v>
      </c>
      <c r="B311" s="292">
        <v>301</v>
      </c>
      <c r="C311" s="292"/>
    </row>
    <row r="312" spans="1:3" x14ac:dyDescent="0.25">
      <c r="A312" s="293">
        <v>43937</v>
      </c>
      <c r="B312" s="292">
        <v>316</v>
      </c>
      <c r="C312" s="292"/>
    </row>
    <row r="313" spans="1:3" x14ac:dyDescent="0.25">
      <c r="A313" s="293">
        <v>43938</v>
      </c>
      <c r="B313" s="292">
        <v>404</v>
      </c>
      <c r="C313" s="292"/>
    </row>
    <row r="314" spans="1:3" x14ac:dyDescent="0.25">
      <c r="A314" s="293">
        <v>43939</v>
      </c>
      <c r="B314" s="292">
        <v>352</v>
      </c>
      <c r="C314" s="292"/>
    </row>
    <row r="315" spans="1:3" x14ac:dyDescent="0.25">
      <c r="A315" s="293">
        <v>43940</v>
      </c>
      <c r="B315" s="292">
        <v>334</v>
      </c>
      <c r="C315" s="292"/>
    </row>
    <row r="316" spans="1:3" x14ac:dyDescent="0.25">
      <c r="A316" s="293">
        <v>43941</v>
      </c>
      <c r="B316" s="292">
        <v>328</v>
      </c>
      <c r="C316" s="292"/>
    </row>
    <row r="317" spans="1:3" x14ac:dyDescent="0.25">
      <c r="A317" s="293">
        <v>43942</v>
      </c>
      <c r="B317" s="292">
        <v>299</v>
      </c>
      <c r="C317" s="292"/>
    </row>
    <row r="318" spans="1:3" x14ac:dyDescent="0.25">
      <c r="A318" s="293">
        <v>43943</v>
      </c>
      <c r="B318" s="292">
        <v>294</v>
      </c>
      <c r="C318" s="292"/>
    </row>
    <row r="319" spans="1:3" x14ac:dyDescent="0.25">
      <c r="A319" s="293">
        <v>43944</v>
      </c>
      <c r="B319" s="292">
        <v>343</v>
      </c>
      <c r="C319" s="292"/>
    </row>
    <row r="320" spans="1:3" x14ac:dyDescent="0.25">
      <c r="A320" s="293">
        <v>43945</v>
      </c>
      <c r="B320" s="292">
        <v>377</v>
      </c>
      <c r="C320" s="292"/>
    </row>
    <row r="321" spans="1:3" x14ac:dyDescent="0.25">
      <c r="A321" s="293">
        <v>43946</v>
      </c>
      <c r="B321" s="292">
        <v>369</v>
      </c>
      <c r="C321" s="292"/>
    </row>
    <row r="322" spans="1:3" x14ac:dyDescent="0.25">
      <c r="A322" s="293">
        <v>43947</v>
      </c>
      <c r="B322" s="292">
        <v>286</v>
      </c>
      <c r="C322" s="292"/>
    </row>
    <row r="323" spans="1:3" x14ac:dyDescent="0.25">
      <c r="A323" s="293">
        <v>43948</v>
      </c>
      <c r="B323" s="292">
        <v>309</v>
      </c>
      <c r="C323" s="292"/>
    </row>
    <row r="324" spans="1:3" x14ac:dyDescent="0.25">
      <c r="A324" s="293">
        <v>43949</v>
      </c>
      <c r="B324" s="292">
        <v>283</v>
      </c>
      <c r="C324" s="292"/>
    </row>
    <row r="325" spans="1:3" x14ac:dyDescent="0.25">
      <c r="A325" s="293">
        <v>43950</v>
      </c>
      <c r="B325" s="292">
        <v>286</v>
      </c>
      <c r="C325" s="292"/>
    </row>
    <row r="326" spans="1:3" x14ac:dyDescent="0.25">
      <c r="A326" s="293">
        <v>43951</v>
      </c>
      <c r="B326" s="292">
        <v>290</v>
      </c>
      <c r="C326" s="292"/>
    </row>
    <row r="327" spans="1:3" x14ac:dyDescent="0.25">
      <c r="A327" s="293">
        <v>43952</v>
      </c>
      <c r="B327" s="292">
        <v>381</v>
      </c>
      <c r="C327" s="292"/>
    </row>
    <row r="328" spans="1:3" x14ac:dyDescent="0.25">
      <c r="A328" s="293">
        <v>43953</v>
      </c>
      <c r="B328" s="292">
        <v>415</v>
      </c>
      <c r="C328" s="292"/>
    </row>
    <row r="329" spans="1:3" x14ac:dyDescent="0.25">
      <c r="A329" s="293">
        <v>43954</v>
      </c>
      <c r="B329" s="292">
        <v>315</v>
      </c>
      <c r="C329" s="292"/>
    </row>
    <row r="330" spans="1:3" x14ac:dyDescent="0.25">
      <c r="A330" s="293">
        <v>43955</v>
      </c>
      <c r="B330" s="292">
        <v>255</v>
      </c>
      <c r="C330" s="292"/>
    </row>
    <row r="331" spans="1:3" x14ac:dyDescent="0.25">
      <c r="A331" s="293">
        <v>43956</v>
      </c>
      <c r="B331" s="292">
        <v>251</v>
      </c>
      <c r="C331" s="292"/>
    </row>
    <row r="332" spans="1:3" x14ac:dyDescent="0.25">
      <c r="A332" s="293">
        <v>43957</v>
      </c>
      <c r="B332" s="292">
        <v>345</v>
      </c>
      <c r="C332" s="292"/>
    </row>
    <row r="333" spans="1:3" x14ac:dyDescent="0.25">
      <c r="A333" s="293">
        <v>43958</v>
      </c>
      <c r="B333" s="292">
        <v>414</v>
      </c>
      <c r="C333" s="292"/>
    </row>
    <row r="334" spans="1:3" x14ac:dyDescent="0.25">
      <c r="A334" s="293">
        <v>43959</v>
      </c>
      <c r="B334" s="292">
        <v>437</v>
      </c>
      <c r="C334" s="292"/>
    </row>
    <row r="335" spans="1:3" x14ac:dyDescent="0.25">
      <c r="A335" s="293">
        <v>43960</v>
      </c>
      <c r="B335" s="292">
        <v>498</v>
      </c>
      <c r="C335" s="292"/>
    </row>
    <row r="336" spans="1:3" x14ac:dyDescent="0.25">
      <c r="A336" s="293">
        <v>43961</v>
      </c>
      <c r="B336" s="292">
        <v>395</v>
      </c>
      <c r="C336" s="292"/>
    </row>
    <row r="337" spans="1:3" x14ac:dyDescent="0.25">
      <c r="A337" s="293">
        <v>43962</v>
      </c>
      <c r="B337" s="292">
        <v>343</v>
      </c>
      <c r="C337" s="292"/>
    </row>
    <row r="338" spans="1:3" x14ac:dyDescent="0.25">
      <c r="A338" s="293">
        <v>43963</v>
      </c>
      <c r="B338" s="292">
        <v>344</v>
      </c>
      <c r="C338" s="292"/>
    </row>
    <row r="339" spans="1:3" x14ac:dyDescent="0.25">
      <c r="A339" s="293">
        <v>43964</v>
      </c>
      <c r="B339" s="292">
        <v>342</v>
      </c>
      <c r="C339" s="292"/>
    </row>
    <row r="340" spans="1:3" x14ac:dyDescent="0.25">
      <c r="A340" s="293">
        <v>43965</v>
      </c>
      <c r="B340" s="292">
        <v>353</v>
      </c>
      <c r="C340" s="292"/>
    </row>
    <row r="341" spans="1:3" x14ac:dyDescent="0.25">
      <c r="A341" s="293">
        <v>43966</v>
      </c>
      <c r="B341" s="292">
        <v>454</v>
      </c>
      <c r="C341" s="292"/>
    </row>
    <row r="342" spans="1:3" x14ac:dyDescent="0.25">
      <c r="A342" s="293">
        <v>43967</v>
      </c>
      <c r="B342" s="292">
        <v>504</v>
      </c>
      <c r="C342" s="292"/>
    </row>
    <row r="343" spans="1:3" x14ac:dyDescent="0.25">
      <c r="A343" s="293">
        <v>43968</v>
      </c>
      <c r="B343" s="292">
        <v>432</v>
      </c>
      <c r="C343" s="292"/>
    </row>
    <row r="344" spans="1:3" x14ac:dyDescent="0.25">
      <c r="A344" s="293">
        <v>43969</v>
      </c>
      <c r="B344" s="292">
        <v>324</v>
      </c>
      <c r="C344" s="292"/>
    </row>
    <row r="345" spans="1:3" x14ac:dyDescent="0.25">
      <c r="A345" s="293">
        <v>43970</v>
      </c>
      <c r="B345" s="292">
        <v>395</v>
      </c>
      <c r="C345" s="292"/>
    </row>
    <row r="346" spans="1:3" x14ac:dyDescent="0.25">
      <c r="A346" s="293">
        <v>43971</v>
      </c>
      <c r="B346" s="292">
        <v>397</v>
      </c>
      <c r="C346" s="292"/>
    </row>
    <row r="347" spans="1:3" x14ac:dyDescent="0.25">
      <c r="A347" s="293">
        <v>43972</v>
      </c>
      <c r="B347" s="292">
        <v>384</v>
      </c>
      <c r="C347" s="292"/>
    </row>
    <row r="348" spans="1:3" x14ac:dyDescent="0.25">
      <c r="A348" s="293">
        <v>43973</v>
      </c>
      <c r="B348" s="292">
        <v>450</v>
      </c>
      <c r="C348" s="292"/>
    </row>
    <row r="349" spans="1:3" x14ac:dyDescent="0.25">
      <c r="A349" s="293">
        <v>43974</v>
      </c>
      <c r="B349" s="292">
        <v>545</v>
      </c>
      <c r="C349" s="292"/>
    </row>
    <row r="350" spans="1:3" x14ac:dyDescent="0.25">
      <c r="A350" s="293">
        <v>43975</v>
      </c>
      <c r="B350" s="292">
        <v>617</v>
      </c>
      <c r="C350" s="292"/>
    </row>
    <row r="351" spans="1:3" x14ac:dyDescent="0.25">
      <c r="A351" s="293">
        <v>43976</v>
      </c>
      <c r="B351" s="292">
        <v>543</v>
      </c>
      <c r="C351" s="292"/>
    </row>
    <row r="352" spans="1:3" x14ac:dyDescent="0.25">
      <c r="A352" s="293">
        <v>43977</v>
      </c>
      <c r="B352" s="292">
        <v>449</v>
      </c>
      <c r="C352" s="292"/>
    </row>
    <row r="353" spans="1:3" x14ac:dyDescent="0.25">
      <c r="A353" s="293">
        <v>43978</v>
      </c>
      <c r="B353" s="292">
        <v>438</v>
      </c>
      <c r="C353" s="292"/>
    </row>
    <row r="354" spans="1:3" x14ac:dyDescent="0.25">
      <c r="A354" s="293">
        <v>43979</v>
      </c>
      <c r="B354" s="292">
        <v>463</v>
      </c>
      <c r="C354" s="292"/>
    </row>
    <row r="355" spans="1:3" x14ac:dyDescent="0.25">
      <c r="A355" s="293">
        <v>43980</v>
      </c>
      <c r="B355" s="292">
        <v>643</v>
      </c>
      <c r="C355" s="292"/>
    </row>
    <row r="356" spans="1:3" x14ac:dyDescent="0.25">
      <c r="A356" s="293">
        <v>43981</v>
      </c>
      <c r="B356" s="292">
        <v>866</v>
      </c>
      <c r="C356" s="292"/>
    </row>
    <row r="357" spans="1:3" x14ac:dyDescent="0.25">
      <c r="A357" s="293">
        <v>43982</v>
      </c>
      <c r="B357" s="292">
        <v>602</v>
      </c>
      <c r="C357" s="292"/>
    </row>
    <row r="358" spans="1:3" x14ac:dyDescent="0.25">
      <c r="A358" s="293">
        <v>43983</v>
      </c>
      <c r="B358" s="292">
        <v>493</v>
      </c>
      <c r="C358" s="292"/>
    </row>
    <row r="359" spans="1:3" x14ac:dyDescent="0.25">
      <c r="A359" s="293">
        <v>43984</v>
      </c>
      <c r="B359" s="292">
        <v>765</v>
      </c>
      <c r="C359" s="292"/>
    </row>
    <row r="360" spans="1:3" x14ac:dyDescent="0.25">
      <c r="A360" s="293">
        <v>43985</v>
      </c>
      <c r="B360" s="292">
        <v>670</v>
      </c>
      <c r="C360" s="292"/>
    </row>
    <row r="361" spans="1:3" x14ac:dyDescent="0.25">
      <c r="A361" s="293">
        <v>43986</v>
      </c>
      <c r="B361" s="292">
        <v>655</v>
      </c>
      <c r="C361" s="292"/>
    </row>
    <row r="362" spans="1:3" x14ac:dyDescent="0.25">
      <c r="A362" s="293">
        <v>43987</v>
      </c>
      <c r="B362" s="292">
        <v>911</v>
      </c>
      <c r="C362" s="292"/>
    </row>
    <row r="363" spans="1:3" x14ac:dyDescent="0.25">
      <c r="A363" s="293">
        <v>43988</v>
      </c>
      <c r="B363" s="292">
        <v>1197</v>
      </c>
      <c r="C363" s="292"/>
    </row>
    <row r="364" spans="1:3" x14ac:dyDescent="0.25">
      <c r="A364" s="293">
        <v>43989</v>
      </c>
      <c r="B364" s="292">
        <v>899</v>
      </c>
      <c r="C364" s="292"/>
    </row>
    <row r="365" spans="1:3" x14ac:dyDescent="0.25">
      <c r="A365" s="293">
        <v>43990</v>
      </c>
      <c r="B365" s="292">
        <v>664</v>
      </c>
      <c r="C365" s="292"/>
    </row>
    <row r="366" spans="1:3" x14ac:dyDescent="0.25">
      <c r="A366" s="293">
        <v>43991</v>
      </c>
      <c r="B366" s="292">
        <v>684</v>
      </c>
      <c r="C366" s="292"/>
    </row>
    <row r="367" spans="1:3" x14ac:dyDescent="0.25">
      <c r="A367" s="293">
        <v>43992</v>
      </c>
      <c r="B367" s="292">
        <v>652</v>
      </c>
      <c r="C367" s="292"/>
    </row>
    <row r="368" spans="1:3" x14ac:dyDescent="0.25">
      <c r="A368" s="293">
        <v>43993</v>
      </c>
      <c r="B368" s="292">
        <v>638</v>
      </c>
      <c r="C368" s="292"/>
    </row>
    <row r="369" spans="1:3" x14ac:dyDescent="0.25">
      <c r="A369" s="293">
        <v>43994</v>
      </c>
      <c r="B369" s="292">
        <v>850</v>
      </c>
      <c r="C369" s="292"/>
    </row>
    <row r="370" spans="1:3" x14ac:dyDescent="0.25">
      <c r="A370" s="293">
        <v>43995</v>
      </c>
      <c r="B370" s="292">
        <v>1405</v>
      </c>
      <c r="C370" s="292"/>
    </row>
    <row r="371" spans="1:3" x14ac:dyDescent="0.25">
      <c r="A371" s="293">
        <v>43996</v>
      </c>
      <c r="B371" s="292">
        <v>1096</v>
      </c>
      <c r="C371" s="292"/>
    </row>
    <row r="372" spans="1:3" x14ac:dyDescent="0.25">
      <c r="A372" s="293">
        <v>43997</v>
      </c>
      <c r="B372" s="292">
        <v>725</v>
      </c>
      <c r="C372" s="292"/>
    </row>
    <row r="373" spans="1:3" x14ac:dyDescent="0.25">
      <c r="A373" s="293">
        <v>43998</v>
      </c>
      <c r="B373" s="292">
        <v>738</v>
      </c>
      <c r="C373" s="292"/>
    </row>
    <row r="374" spans="1:3" x14ac:dyDescent="0.25">
      <c r="A374" s="293">
        <v>43999</v>
      </c>
      <c r="B374" s="292">
        <v>799</v>
      </c>
      <c r="C374" s="292"/>
    </row>
    <row r="375" spans="1:3" x14ac:dyDescent="0.25">
      <c r="A375" s="293">
        <v>44000</v>
      </c>
      <c r="B375" s="292">
        <v>871</v>
      </c>
      <c r="C375" s="292"/>
    </row>
    <row r="376" spans="1:3" x14ac:dyDescent="0.25">
      <c r="A376" s="293">
        <v>44001</v>
      </c>
      <c r="B376" s="292">
        <v>1119</v>
      </c>
      <c r="C376" s="292"/>
    </row>
    <row r="377" spans="1:3" x14ac:dyDescent="0.25">
      <c r="A377" s="293">
        <v>44002</v>
      </c>
      <c r="B377" s="292">
        <v>1710</v>
      </c>
      <c r="C377" s="292"/>
    </row>
    <row r="378" spans="1:3" x14ac:dyDescent="0.25">
      <c r="A378" s="293">
        <v>44003</v>
      </c>
      <c r="B378" s="292">
        <v>1233</v>
      </c>
      <c r="C378" s="292"/>
    </row>
    <row r="379" spans="1:3" x14ac:dyDescent="0.25">
      <c r="A379" s="293">
        <v>44004</v>
      </c>
      <c r="B379" s="292">
        <v>810</v>
      </c>
      <c r="C379" s="292"/>
    </row>
    <row r="380" spans="1:3" x14ac:dyDescent="0.25">
      <c r="A380" s="293">
        <v>44005</v>
      </c>
      <c r="B380" s="292">
        <v>988</v>
      </c>
      <c r="C380" s="292"/>
    </row>
    <row r="381" spans="1:3" x14ac:dyDescent="0.25">
      <c r="A381" s="293">
        <v>44006</v>
      </c>
      <c r="B381" s="292">
        <v>1140</v>
      </c>
      <c r="C381" s="292"/>
    </row>
    <row r="382" spans="1:3" x14ac:dyDescent="0.25">
      <c r="A382" s="293">
        <v>44007</v>
      </c>
      <c r="B382" s="292">
        <v>1305</v>
      </c>
      <c r="C382" s="292"/>
    </row>
    <row r="383" spans="1:3" x14ac:dyDescent="0.25">
      <c r="A383" s="293">
        <v>44008</v>
      </c>
      <c r="B383" s="292">
        <v>1678</v>
      </c>
      <c r="C383" s="292"/>
    </row>
    <row r="384" spans="1:3" x14ac:dyDescent="0.25">
      <c r="A384" s="293">
        <v>44009</v>
      </c>
      <c r="B384" s="292">
        <v>1904</v>
      </c>
      <c r="C384" s="292"/>
    </row>
    <row r="385" spans="1:3" x14ac:dyDescent="0.25">
      <c r="A385" s="293">
        <v>44010</v>
      </c>
      <c r="B385" s="292">
        <v>1478</v>
      </c>
      <c r="C385" s="292"/>
    </row>
    <row r="386" spans="1:3" x14ac:dyDescent="0.25">
      <c r="A386" s="293">
        <v>44011</v>
      </c>
      <c r="B386" s="292">
        <v>936</v>
      </c>
      <c r="C386" s="292"/>
    </row>
    <row r="387" spans="1:3" x14ac:dyDescent="0.25">
      <c r="A387" s="293">
        <v>44012</v>
      </c>
      <c r="B387" s="292">
        <v>932</v>
      </c>
      <c r="C387" s="292"/>
    </row>
    <row r="388" spans="1:3" x14ac:dyDescent="0.25">
      <c r="A388" s="293">
        <v>44013</v>
      </c>
      <c r="B388" s="292">
        <v>1063</v>
      </c>
      <c r="C388" s="292"/>
    </row>
    <row r="389" spans="1:3" x14ac:dyDescent="0.25">
      <c r="A389" s="293">
        <v>44014</v>
      </c>
      <c r="B389" s="292">
        <v>1016</v>
      </c>
      <c r="C389" s="292"/>
    </row>
    <row r="390" spans="1:3" x14ac:dyDescent="0.25">
      <c r="A390" s="293">
        <v>44015</v>
      </c>
      <c r="B390" s="292">
        <v>1453</v>
      </c>
      <c r="C390" s="292"/>
    </row>
    <row r="391" spans="1:3" x14ac:dyDescent="0.25">
      <c r="A391" s="293">
        <v>44016</v>
      </c>
      <c r="B391" s="292">
        <v>2340</v>
      </c>
      <c r="C391" s="292"/>
    </row>
    <row r="392" spans="1:3" x14ac:dyDescent="0.25">
      <c r="A392" s="293">
        <v>44017</v>
      </c>
      <c r="B392" s="292">
        <v>1932</v>
      </c>
      <c r="C392" s="292"/>
    </row>
    <row r="393" spans="1:3" x14ac:dyDescent="0.25">
      <c r="A393" s="293">
        <v>44018</v>
      </c>
      <c r="B393" s="292">
        <v>1081</v>
      </c>
      <c r="C393" s="292"/>
    </row>
    <row r="394" spans="1:3" x14ac:dyDescent="0.25">
      <c r="A394" s="293">
        <v>44019</v>
      </c>
      <c r="B394" s="292">
        <v>1177</v>
      </c>
      <c r="C394" s="292"/>
    </row>
    <row r="395" spans="1:3" x14ac:dyDescent="0.25">
      <c r="A395" s="293">
        <v>44020</v>
      </c>
      <c r="B395" s="292">
        <v>1330</v>
      </c>
      <c r="C395" s="292"/>
    </row>
    <row r="396" spans="1:3" x14ac:dyDescent="0.25">
      <c r="A396" s="293">
        <v>44021</v>
      </c>
      <c r="B396" s="292">
        <v>1389</v>
      </c>
      <c r="C396" s="292"/>
    </row>
    <row r="397" spans="1:3" x14ac:dyDescent="0.25">
      <c r="A397" s="293">
        <v>44022</v>
      </c>
      <c r="B397" s="292">
        <v>1999</v>
      </c>
      <c r="C397" s="292"/>
    </row>
    <row r="398" spans="1:3" x14ac:dyDescent="0.25">
      <c r="A398" s="293">
        <v>44023</v>
      </c>
      <c r="B398" s="292">
        <v>3062</v>
      </c>
      <c r="C398" s="292"/>
    </row>
    <row r="399" spans="1:3" x14ac:dyDescent="0.25">
      <c r="A399" s="293">
        <v>44024</v>
      </c>
      <c r="B399" s="292">
        <v>2197</v>
      </c>
      <c r="C399" s="292"/>
    </row>
    <row r="400" spans="1:3" x14ac:dyDescent="0.25">
      <c r="A400" s="293">
        <v>44025</v>
      </c>
      <c r="B400" s="292">
        <v>1210</v>
      </c>
      <c r="C400" s="292"/>
    </row>
    <row r="401" spans="1:3" x14ac:dyDescent="0.25">
      <c r="A401" s="293">
        <v>44026</v>
      </c>
      <c r="B401" s="292">
        <v>1234</v>
      </c>
      <c r="C401" s="292"/>
    </row>
    <row r="402" spans="1:3" x14ac:dyDescent="0.25">
      <c r="A402" s="293">
        <v>44027</v>
      </c>
      <c r="B402" s="292">
        <v>1297</v>
      </c>
      <c r="C402" s="292"/>
    </row>
    <row r="403" spans="1:3" x14ac:dyDescent="0.25">
      <c r="A403" s="293">
        <v>44028</v>
      </c>
      <c r="B403" s="292">
        <v>1572</v>
      </c>
      <c r="C403" s="292"/>
    </row>
    <row r="404" spans="1:3" x14ac:dyDescent="0.25">
      <c r="A404" s="293">
        <v>44029</v>
      </c>
      <c r="B404" s="292">
        <v>2381</v>
      </c>
      <c r="C404" s="292"/>
    </row>
    <row r="405" spans="1:3" x14ac:dyDescent="0.25">
      <c r="A405" s="293">
        <v>44030</v>
      </c>
      <c r="B405" s="292">
        <v>3555</v>
      </c>
      <c r="C405" s="292"/>
    </row>
    <row r="406" spans="1:3" x14ac:dyDescent="0.25">
      <c r="A406" s="293">
        <v>44031</v>
      </c>
      <c r="B406" s="292">
        <v>2311</v>
      </c>
      <c r="C406" s="292"/>
    </row>
    <row r="407" spans="1:3" x14ac:dyDescent="0.25">
      <c r="A407" s="293">
        <v>44032</v>
      </c>
      <c r="B407" s="292">
        <v>1457</v>
      </c>
      <c r="C407" s="292"/>
    </row>
    <row r="408" spans="1:3" x14ac:dyDescent="0.25">
      <c r="A408" s="293">
        <v>44033</v>
      </c>
      <c r="B408" s="292">
        <v>1424</v>
      </c>
      <c r="C408" s="292"/>
    </row>
    <row r="409" spans="1:3" x14ac:dyDescent="0.25">
      <c r="A409" s="293">
        <v>44034</v>
      </c>
      <c r="B409" s="292">
        <v>1641</v>
      </c>
      <c r="C409" s="292"/>
    </row>
    <row r="410" spans="1:3" x14ac:dyDescent="0.25">
      <c r="A410" s="293">
        <v>44035</v>
      </c>
      <c r="B410" s="292">
        <v>1828</v>
      </c>
      <c r="C410" s="292"/>
    </row>
    <row r="411" spans="1:3" x14ac:dyDescent="0.25">
      <c r="A411" s="293">
        <v>44036</v>
      </c>
      <c r="B411" s="292">
        <v>2612</v>
      </c>
      <c r="C411" s="292"/>
    </row>
    <row r="412" spans="1:3" x14ac:dyDescent="0.25">
      <c r="A412" s="293">
        <v>44037</v>
      </c>
      <c r="B412" s="292">
        <v>4120</v>
      </c>
      <c r="C412" s="292"/>
    </row>
    <row r="413" spans="1:3" x14ac:dyDescent="0.25">
      <c r="A413" s="293">
        <v>44038</v>
      </c>
      <c r="B413" s="292">
        <v>2849</v>
      </c>
      <c r="C413" s="292"/>
    </row>
    <row r="414" spans="1:3" x14ac:dyDescent="0.25">
      <c r="A414" s="293">
        <v>44039</v>
      </c>
      <c r="B414" s="292">
        <v>1691</v>
      </c>
      <c r="C414" s="292"/>
    </row>
    <row r="415" spans="1:3" x14ac:dyDescent="0.25">
      <c r="A415" s="293">
        <v>44040</v>
      </c>
      <c r="B415" s="292">
        <v>1733</v>
      </c>
      <c r="C415" s="292"/>
    </row>
    <row r="416" spans="1:3" x14ac:dyDescent="0.25">
      <c r="A416" s="293">
        <v>44041</v>
      </c>
      <c r="B416" s="292">
        <v>1728</v>
      </c>
      <c r="C416" s="292"/>
    </row>
    <row r="417" spans="1:3" x14ac:dyDescent="0.25">
      <c r="A417" s="293">
        <v>44042</v>
      </c>
      <c r="B417" s="292">
        <v>2136</v>
      </c>
      <c r="C417" s="292"/>
    </row>
    <row r="418" spans="1:3" x14ac:dyDescent="0.25">
      <c r="A418" s="293">
        <v>44043</v>
      </c>
      <c r="B418" s="292">
        <v>4358</v>
      </c>
      <c r="C418" s="292"/>
    </row>
    <row r="419" spans="1:3" x14ac:dyDescent="0.25">
      <c r="A419" s="293">
        <v>44044</v>
      </c>
      <c r="B419" s="292">
        <v>5286</v>
      </c>
      <c r="C419" s="292"/>
    </row>
    <row r="420" spans="1:3" x14ac:dyDescent="0.25">
      <c r="A420" s="293">
        <v>44045</v>
      </c>
      <c r="B420" s="292">
        <v>3380</v>
      </c>
      <c r="C420" s="292"/>
    </row>
    <row r="421" spans="1:3" x14ac:dyDescent="0.25">
      <c r="A421" s="293">
        <v>44046</v>
      </c>
      <c r="B421" s="292">
        <v>1899</v>
      </c>
      <c r="C421" s="292"/>
    </row>
    <row r="422" spans="1:3" x14ac:dyDescent="0.25">
      <c r="A422" s="293">
        <v>44047</v>
      </c>
      <c r="B422" s="292">
        <v>1989</v>
      </c>
      <c r="C422" s="292"/>
    </row>
    <row r="423" spans="1:3" x14ac:dyDescent="0.25">
      <c r="A423" s="293">
        <v>44048</v>
      </c>
      <c r="B423" s="292">
        <v>2306</v>
      </c>
      <c r="C423" s="292"/>
    </row>
    <row r="424" spans="1:3" x14ac:dyDescent="0.25">
      <c r="A424" s="293">
        <v>44049</v>
      </c>
      <c r="B424" s="292">
        <v>2317</v>
      </c>
      <c r="C424" s="292"/>
    </row>
    <row r="425" spans="1:3" x14ac:dyDescent="0.25">
      <c r="A425" s="293">
        <v>44050</v>
      </c>
      <c r="B425" s="292">
        <v>3600</v>
      </c>
      <c r="C425" s="292"/>
    </row>
    <row r="426" spans="1:3" x14ac:dyDescent="0.25">
      <c r="A426" s="293">
        <v>44051</v>
      </c>
      <c r="B426" s="292">
        <v>5219</v>
      </c>
      <c r="C426" s="292"/>
    </row>
    <row r="427" spans="1:3" x14ac:dyDescent="0.25">
      <c r="A427" s="293">
        <v>44052</v>
      </c>
      <c r="B427" s="292">
        <v>3645</v>
      </c>
      <c r="C427" s="292"/>
    </row>
    <row r="428" spans="1:3" x14ac:dyDescent="0.25">
      <c r="A428" s="293">
        <v>44053</v>
      </c>
      <c r="B428" s="292">
        <v>2346</v>
      </c>
      <c r="C428" s="292"/>
    </row>
    <row r="429" spans="1:3" x14ac:dyDescent="0.25">
      <c r="A429" s="293">
        <v>44054</v>
      </c>
      <c r="B429" s="292">
        <v>2370</v>
      </c>
      <c r="C429" s="292"/>
    </row>
    <row r="430" spans="1:3" x14ac:dyDescent="0.25">
      <c r="A430" s="293">
        <v>44055</v>
      </c>
      <c r="B430" s="292">
        <v>2566</v>
      </c>
      <c r="C430" s="292"/>
    </row>
    <row r="431" spans="1:3" x14ac:dyDescent="0.25">
      <c r="A431" s="293">
        <v>44056</v>
      </c>
      <c r="B431" s="292">
        <v>2447</v>
      </c>
      <c r="C431" s="292"/>
    </row>
    <row r="432" spans="1:3" x14ac:dyDescent="0.25">
      <c r="A432" s="293">
        <v>44057</v>
      </c>
      <c r="B432" s="292">
        <v>3344</v>
      </c>
      <c r="C432" s="292"/>
    </row>
    <row r="433" spans="1:3" x14ac:dyDescent="0.25">
      <c r="A433" s="293">
        <v>44058</v>
      </c>
      <c r="B433" s="292">
        <v>5263</v>
      </c>
      <c r="C433" s="292"/>
    </row>
    <row r="434" spans="1:3" x14ac:dyDescent="0.25">
      <c r="A434" s="293">
        <v>44059</v>
      </c>
      <c r="B434" s="292">
        <v>3553</v>
      </c>
      <c r="C434" s="292"/>
    </row>
    <row r="435" spans="1:3" x14ac:dyDescent="0.25">
      <c r="A435" s="293">
        <v>44060</v>
      </c>
      <c r="B435" s="292">
        <v>2276</v>
      </c>
      <c r="C435" s="292"/>
    </row>
    <row r="436" spans="1:3" x14ac:dyDescent="0.25">
      <c r="A436" s="293">
        <v>44061</v>
      </c>
      <c r="B436" s="292">
        <v>2128</v>
      </c>
      <c r="C436" s="292"/>
    </row>
    <row r="437" spans="1:3" x14ac:dyDescent="0.25">
      <c r="A437" s="293">
        <v>44062</v>
      </c>
      <c r="B437" s="292">
        <v>2789</v>
      </c>
      <c r="C437" s="292"/>
    </row>
    <row r="438" spans="1:3" x14ac:dyDescent="0.25">
      <c r="A438" s="293">
        <v>44063</v>
      </c>
      <c r="B438" s="292">
        <v>2604</v>
      </c>
      <c r="C438" s="292"/>
    </row>
    <row r="439" spans="1:3" x14ac:dyDescent="0.25">
      <c r="A439" s="293">
        <v>44064</v>
      </c>
      <c r="B439" s="292">
        <v>3576</v>
      </c>
      <c r="C439" s="292"/>
    </row>
    <row r="440" spans="1:3" x14ac:dyDescent="0.25">
      <c r="A440" s="293">
        <v>44065</v>
      </c>
      <c r="B440" s="292">
        <v>5449</v>
      </c>
      <c r="C440" s="292"/>
    </row>
    <row r="441" spans="1:3" x14ac:dyDescent="0.25">
      <c r="A441" s="293">
        <v>44066</v>
      </c>
      <c r="B441" s="292">
        <v>3847</v>
      </c>
      <c r="C441" s="292"/>
    </row>
    <row r="442" spans="1:3" x14ac:dyDescent="0.25">
      <c r="A442" s="293">
        <v>44067</v>
      </c>
      <c r="B442" s="292">
        <v>2708</v>
      </c>
      <c r="C442" s="292"/>
    </row>
    <row r="443" spans="1:3" x14ac:dyDescent="0.25">
      <c r="A443" s="293">
        <v>44068</v>
      </c>
      <c r="B443" s="292">
        <v>2924</v>
      </c>
      <c r="C443" s="292"/>
    </row>
    <row r="444" spans="1:3" x14ac:dyDescent="0.25">
      <c r="A444" s="293">
        <v>44069</v>
      </c>
      <c r="B444" s="292">
        <v>3188</v>
      </c>
      <c r="C444" s="292"/>
    </row>
    <row r="445" spans="1:3" x14ac:dyDescent="0.25">
      <c r="A445" s="293">
        <v>44070</v>
      </c>
      <c r="B445" s="292">
        <v>3529</v>
      </c>
      <c r="C445" s="292"/>
    </row>
    <row r="446" spans="1:3" x14ac:dyDescent="0.25">
      <c r="A446" s="293">
        <v>44071</v>
      </c>
      <c r="B446" s="292">
        <v>4788</v>
      </c>
      <c r="C446" s="292"/>
    </row>
    <row r="447" spans="1:3" x14ac:dyDescent="0.25">
      <c r="A447" s="293">
        <v>44072</v>
      </c>
      <c r="B447" s="292">
        <v>6990</v>
      </c>
      <c r="C447" s="292"/>
    </row>
    <row r="448" spans="1:3" x14ac:dyDescent="0.25">
      <c r="A448" s="293">
        <v>44073</v>
      </c>
      <c r="B448" s="292">
        <v>6242</v>
      </c>
      <c r="C448" s="292"/>
    </row>
    <row r="449" spans="1:3" x14ac:dyDescent="0.25">
      <c r="A449" s="293">
        <v>44074</v>
      </c>
      <c r="B449" s="292">
        <v>4381</v>
      </c>
      <c r="C449" s="292"/>
    </row>
    <row r="450" spans="1:3" x14ac:dyDescent="0.25">
      <c r="A450" s="293">
        <v>44075</v>
      </c>
      <c r="B450" s="292">
        <v>2859</v>
      </c>
      <c r="C450" s="292"/>
    </row>
    <row r="451" spans="1:3" x14ac:dyDescent="0.25">
      <c r="A451" s="293">
        <v>44076</v>
      </c>
      <c r="B451" s="292">
        <v>2893</v>
      </c>
      <c r="C451" s="292"/>
    </row>
    <row r="452" spans="1:3" x14ac:dyDescent="0.25">
      <c r="A452" s="293">
        <v>44077</v>
      </c>
      <c r="B452" s="292">
        <v>3157</v>
      </c>
      <c r="C452" s="292"/>
    </row>
    <row r="453" spans="1:3" x14ac:dyDescent="0.25">
      <c r="A453" s="293">
        <v>44078</v>
      </c>
      <c r="B453" s="292">
        <v>4393</v>
      </c>
      <c r="C453" s="292"/>
    </row>
    <row r="454" spans="1:3" x14ac:dyDescent="0.25">
      <c r="A454" s="293">
        <v>44079</v>
      </c>
      <c r="B454" s="292">
        <v>6611</v>
      </c>
      <c r="C454" s="292"/>
    </row>
    <row r="455" spans="1:3" x14ac:dyDescent="0.25">
      <c r="A455" s="293">
        <v>44080</v>
      </c>
      <c r="B455" s="292">
        <v>4441</v>
      </c>
      <c r="C455" s="292"/>
    </row>
    <row r="456" spans="1:3" x14ac:dyDescent="0.25">
      <c r="A456" s="293">
        <v>44081</v>
      </c>
      <c r="B456" s="292">
        <v>2584</v>
      </c>
      <c r="C456" s="292"/>
    </row>
    <row r="457" spans="1:3" x14ac:dyDescent="0.25">
      <c r="A457" s="293">
        <v>44082</v>
      </c>
      <c r="B457" s="292">
        <v>2772</v>
      </c>
      <c r="C457" s="292"/>
    </row>
    <row r="458" spans="1:3" x14ac:dyDescent="0.25">
      <c r="A458" s="293">
        <v>44083</v>
      </c>
      <c r="B458" s="292">
        <v>2871</v>
      </c>
      <c r="C458" s="292"/>
    </row>
    <row r="459" spans="1:3" x14ac:dyDescent="0.25">
      <c r="A459" s="293">
        <v>44084</v>
      </c>
      <c r="B459" s="292">
        <v>2976</v>
      </c>
      <c r="C459" s="292"/>
    </row>
    <row r="460" spans="1:3" x14ac:dyDescent="0.25">
      <c r="A460" s="293">
        <v>44085</v>
      </c>
      <c r="B460" s="292">
        <v>4773</v>
      </c>
      <c r="C460" s="292"/>
    </row>
    <row r="461" spans="1:3" x14ac:dyDescent="0.25">
      <c r="A461" s="293">
        <v>44086</v>
      </c>
      <c r="B461" s="292">
        <v>7709</v>
      </c>
      <c r="C461" s="292"/>
    </row>
    <row r="462" spans="1:3" x14ac:dyDescent="0.25">
      <c r="A462" s="293">
        <v>44087</v>
      </c>
      <c r="B462" s="292">
        <v>5470</v>
      </c>
      <c r="C462" s="292"/>
    </row>
    <row r="463" spans="1:3" x14ac:dyDescent="0.25">
      <c r="A463" s="293">
        <v>44088</v>
      </c>
      <c r="B463" s="292">
        <v>2571</v>
      </c>
      <c r="C463" s="292"/>
    </row>
    <row r="464" spans="1:3" x14ac:dyDescent="0.25">
      <c r="A464" s="293">
        <v>44089</v>
      </c>
      <c r="B464" s="292">
        <v>2522</v>
      </c>
      <c r="C464" s="292"/>
    </row>
    <row r="465" spans="1:3" x14ac:dyDescent="0.25">
      <c r="A465" s="293">
        <v>44090</v>
      </c>
      <c r="B465" s="292">
        <v>2628</v>
      </c>
      <c r="C465" s="292"/>
    </row>
    <row r="466" spans="1:3" x14ac:dyDescent="0.25">
      <c r="A466" s="293">
        <v>44091</v>
      </c>
      <c r="B466" s="292">
        <v>2858</v>
      </c>
      <c r="C466" s="292"/>
    </row>
    <row r="467" spans="1:3" x14ac:dyDescent="0.25">
      <c r="A467" s="293">
        <v>44092</v>
      </c>
      <c r="B467" s="292">
        <v>4322</v>
      </c>
      <c r="C467" s="292"/>
    </row>
    <row r="468" spans="1:3" x14ac:dyDescent="0.25">
      <c r="A468" s="293">
        <v>44093</v>
      </c>
      <c r="B468" s="292">
        <v>6645</v>
      </c>
      <c r="C468" s="292"/>
    </row>
    <row r="469" spans="1:3" x14ac:dyDescent="0.25">
      <c r="A469" s="293">
        <v>44094</v>
      </c>
      <c r="B469" s="292">
        <v>4430</v>
      </c>
      <c r="C469" s="292"/>
    </row>
    <row r="470" spans="1:3" x14ac:dyDescent="0.25">
      <c r="A470" s="293">
        <v>44095</v>
      </c>
      <c r="B470" s="292">
        <v>2551</v>
      </c>
      <c r="C470" s="292"/>
    </row>
    <row r="471" spans="1:3" x14ac:dyDescent="0.25">
      <c r="A471" s="293">
        <v>44096</v>
      </c>
      <c r="B471" s="292">
        <v>3092</v>
      </c>
      <c r="C471" s="292"/>
    </row>
    <row r="472" spans="1:3" x14ac:dyDescent="0.25">
      <c r="A472" s="293">
        <v>44097</v>
      </c>
      <c r="B472" s="292">
        <v>3573</v>
      </c>
      <c r="C472" s="292"/>
    </row>
    <row r="473" spans="1:3" x14ac:dyDescent="0.25">
      <c r="A473" s="293">
        <v>44098</v>
      </c>
      <c r="B473" s="292">
        <v>3659</v>
      </c>
      <c r="C473" s="292"/>
    </row>
    <row r="474" spans="1:3" x14ac:dyDescent="0.25">
      <c r="A474" s="293">
        <v>44099</v>
      </c>
      <c r="B474" s="292">
        <v>5595</v>
      </c>
      <c r="C474" s="292"/>
    </row>
    <row r="475" spans="1:3" x14ac:dyDescent="0.25">
      <c r="A475" s="293">
        <v>44100</v>
      </c>
      <c r="B475" s="292">
        <v>8318</v>
      </c>
      <c r="C475" s="292"/>
    </row>
    <row r="476" spans="1:3" x14ac:dyDescent="0.25">
      <c r="A476" s="293">
        <v>44101</v>
      </c>
      <c r="B476" s="292">
        <v>5401</v>
      </c>
      <c r="C476" s="292"/>
    </row>
    <row r="477" spans="1:3" x14ac:dyDescent="0.25">
      <c r="A477" s="293">
        <v>44102</v>
      </c>
      <c r="B477" s="292">
        <v>3537</v>
      </c>
      <c r="C477" s="292"/>
    </row>
    <row r="478" spans="1:3" x14ac:dyDescent="0.25">
      <c r="A478" s="293">
        <v>44103</v>
      </c>
      <c r="B478" s="292">
        <v>3539</v>
      </c>
      <c r="C478" s="292"/>
    </row>
    <row r="479" spans="1:3" x14ac:dyDescent="0.25">
      <c r="A479" s="293">
        <v>44104</v>
      </c>
      <c r="B479" s="292">
        <v>4169</v>
      </c>
      <c r="C479" s="292"/>
    </row>
    <row r="480" spans="1:3" x14ac:dyDescent="0.25">
      <c r="A480" s="293">
        <v>44105</v>
      </c>
      <c r="B480" s="292">
        <v>4029</v>
      </c>
      <c r="C480" s="292"/>
    </row>
    <row r="481" spans="1:3" x14ac:dyDescent="0.25">
      <c r="A481" s="293">
        <v>44106</v>
      </c>
      <c r="B481" s="292">
        <v>7258</v>
      </c>
      <c r="C481" s="292"/>
    </row>
    <row r="482" spans="1:3" x14ac:dyDescent="0.25">
      <c r="A482" s="293">
        <v>44107</v>
      </c>
      <c r="B482" s="292">
        <v>8808</v>
      </c>
      <c r="C482" s="292"/>
    </row>
    <row r="483" spans="1:3" x14ac:dyDescent="0.25">
      <c r="A483" s="293">
        <v>44108</v>
      </c>
      <c r="B483" s="292">
        <v>6692</v>
      </c>
      <c r="C483" s="292"/>
    </row>
    <row r="484" spans="1:3" x14ac:dyDescent="0.25">
      <c r="A484" s="293">
        <v>44109</v>
      </c>
      <c r="B484" s="292">
        <v>3431</v>
      </c>
      <c r="C484" s="292"/>
    </row>
    <row r="485" spans="1:3" x14ac:dyDescent="0.25">
      <c r="A485" s="293">
        <v>44110</v>
      </c>
      <c r="B485" s="292">
        <v>3436</v>
      </c>
      <c r="C485" s="292"/>
    </row>
    <row r="486" spans="1:3" x14ac:dyDescent="0.25">
      <c r="A486" s="293">
        <v>44111</v>
      </c>
      <c r="B486" s="292">
        <v>3744</v>
      </c>
      <c r="C486" s="292"/>
    </row>
    <row r="487" spans="1:3" x14ac:dyDescent="0.25">
      <c r="A487" s="293">
        <v>44112</v>
      </c>
      <c r="B487" s="292">
        <v>3819</v>
      </c>
      <c r="C487" s="292"/>
    </row>
    <row r="488" spans="1:3" x14ac:dyDescent="0.25">
      <c r="A488" s="293">
        <v>44113</v>
      </c>
      <c r="B488" s="292">
        <v>5776</v>
      </c>
      <c r="C488" s="292"/>
    </row>
    <row r="489" spans="1:3" x14ac:dyDescent="0.25">
      <c r="A489" s="293">
        <v>44114</v>
      </c>
      <c r="B489" s="292">
        <v>8658</v>
      </c>
      <c r="C489" s="292"/>
    </row>
    <row r="490" spans="1:3" x14ac:dyDescent="0.25">
      <c r="A490" s="293">
        <v>44115</v>
      </c>
      <c r="B490" s="292">
        <v>5843</v>
      </c>
      <c r="C490" s="292"/>
    </row>
    <row r="491" spans="1:3" x14ac:dyDescent="0.25">
      <c r="A491" s="293">
        <v>44116</v>
      </c>
      <c r="B491" s="292">
        <v>3642</v>
      </c>
      <c r="C491" s="292"/>
    </row>
    <row r="492" spans="1:3" x14ac:dyDescent="0.25">
      <c r="A492" s="293">
        <v>44117</v>
      </c>
      <c r="B492" s="292">
        <v>3706</v>
      </c>
      <c r="C492" s="292"/>
    </row>
    <row r="493" spans="1:3" x14ac:dyDescent="0.25">
      <c r="A493" s="293">
        <v>44118</v>
      </c>
      <c r="B493" s="292">
        <v>3677</v>
      </c>
      <c r="C493" s="292"/>
    </row>
    <row r="494" spans="1:3" x14ac:dyDescent="0.25">
      <c r="A494" s="293">
        <v>44119</v>
      </c>
      <c r="B494" s="292">
        <v>3892</v>
      </c>
      <c r="C494" s="292"/>
    </row>
    <row r="495" spans="1:3" x14ac:dyDescent="0.25">
      <c r="A495" s="293">
        <v>44120</v>
      </c>
      <c r="B495" s="292">
        <v>6175</v>
      </c>
      <c r="C495" s="292"/>
    </row>
    <row r="496" spans="1:3" x14ac:dyDescent="0.25">
      <c r="A496" s="293">
        <v>44121</v>
      </c>
      <c r="B496" s="292">
        <v>6808</v>
      </c>
      <c r="C496" s="292"/>
    </row>
    <row r="497" spans="1:3" x14ac:dyDescent="0.25">
      <c r="A497" s="293">
        <v>44122</v>
      </c>
      <c r="B497" s="292">
        <v>4456</v>
      </c>
      <c r="C497" s="292"/>
    </row>
    <row r="498" spans="1:3" x14ac:dyDescent="0.25">
      <c r="A498" s="293">
        <v>44123</v>
      </c>
      <c r="B498" s="292">
        <v>2733</v>
      </c>
      <c r="C498" s="292"/>
    </row>
    <row r="499" spans="1:3" x14ac:dyDescent="0.25">
      <c r="A499" s="293">
        <v>44124</v>
      </c>
      <c r="B499" s="292">
        <v>2771</v>
      </c>
      <c r="C499" s="292"/>
    </row>
    <row r="500" spans="1:3" x14ac:dyDescent="0.25">
      <c r="A500" s="293">
        <v>44125</v>
      </c>
      <c r="B500" s="292">
        <v>3042</v>
      </c>
      <c r="C500" s="292"/>
    </row>
    <row r="501" spans="1:3" x14ac:dyDescent="0.25">
      <c r="A501" s="293">
        <v>44126</v>
      </c>
      <c r="B501" s="292">
        <v>2680</v>
      </c>
      <c r="C501" s="292"/>
    </row>
    <row r="502" spans="1:3" x14ac:dyDescent="0.25">
      <c r="A502" s="293">
        <v>44127</v>
      </c>
      <c r="B502" s="292">
        <v>3957</v>
      </c>
      <c r="C502" s="292"/>
    </row>
    <row r="503" spans="1:3" x14ac:dyDescent="0.25">
      <c r="A503" s="293">
        <v>44128</v>
      </c>
      <c r="B503" s="292">
        <v>5657</v>
      </c>
      <c r="C503" s="292"/>
    </row>
    <row r="504" spans="1:3" x14ac:dyDescent="0.25">
      <c r="A504" s="293">
        <v>44129</v>
      </c>
      <c r="B504" s="292">
        <v>3758</v>
      </c>
      <c r="C504" s="292"/>
    </row>
    <row r="505" spans="1:3" x14ac:dyDescent="0.25">
      <c r="A505" s="293">
        <v>44130</v>
      </c>
      <c r="B505" s="292">
        <v>2875</v>
      </c>
      <c r="C505" s="292"/>
    </row>
    <row r="506" spans="1:3" x14ac:dyDescent="0.25">
      <c r="A506" s="293">
        <v>44131</v>
      </c>
      <c r="B506" s="292">
        <v>2544</v>
      </c>
      <c r="C506" s="292"/>
    </row>
    <row r="507" spans="1:3" x14ac:dyDescent="0.25">
      <c r="A507" s="293">
        <v>44132</v>
      </c>
      <c r="B507" s="292">
        <v>2781</v>
      </c>
      <c r="C507" s="292"/>
    </row>
    <row r="508" spans="1:3" x14ac:dyDescent="0.25">
      <c r="A508" s="293">
        <v>44133</v>
      </c>
      <c r="B508" s="292">
        <v>2913</v>
      </c>
      <c r="C508" s="292"/>
    </row>
    <row r="509" spans="1:3" x14ac:dyDescent="0.25">
      <c r="A509" s="293">
        <v>44134</v>
      </c>
      <c r="B509" s="292">
        <v>3884</v>
      </c>
      <c r="C509" s="292"/>
    </row>
    <row r="510" spans="1:3" x14ac:dyDescent="0.25">
      <c r="A510" s="293">
        <v>44135</v>
      </c>
      <c r="B510" s="292">
        <v>5782</v>
      </c>
      <c r="C510" s="292"/>
    </row>
    <row r="511" spans="1:3" x14ac:dyDescent="0.25">
      <c r="A511" s="293">
        <v>44136</v>
      </c>
      <c r="B511" s="292">
        <v>4245</v>
      </c>
      <c r="C511" s="292"/>
    </row>
    <row r="512" spans="1:3" x14ac:dyDescent="0.25">
      <c r="A512" s="293">
        <v>44137</v>
      </c>
      <c r="B512" s="292">
        <v>2439</v>
      </c>
      <c r="C512" s="292"/>
    </row>
    <row r="513" spans="1:3" x14ac:dyDescent="0.25">
      <c r="A513" s="293">
        <v>44138</v>
      </c>
      <c r="B513" s="292">
        <v>2651</v>
      </c>
      <c r="C513" s="292"/>
    </row>
    <row r="514" spans="1:3" x14ac:dyDescent="0.25">
      <c r="A514" s="293">
        <v>44139</v>
      </c>
      <c r="B514" s="292">
        <v>3029</v>
      </c>
      <c r="C514" s="292"/>
    </row>
    <row r="515" spans="1:3" x14ac:dyDescent="0.25">
      <c r="A515" s="293">
        <v>44140</v>
      </c>
      <c r="B515" s="292">
        <v>1637</v>
      </c>
      <c r="C515" s="292"/>
    </row>
    <row r="516" spans="1:3" x14ac:dyDescent="0.25">
      <c r="A516" s="293">
        <v>44141</v>
      </c>
      <c r="B516" s="292">
        <v>1422</v>
      </c>
      <c r="C516" s="292"/>
    </row>
    <row r="517" spans="1:3" x14ac:dyDescent="0.25">
      <c r="A517" s="293">
        <v>44142</v>
      </c>
      <c r="B517" s="292">
        <v>1572</v>
      </c>
      <c r="C517" s="292"/>
    </row>
    <row r="518" spans="1:3" x14ac:dyDescent="0.25">
      <c r="A518" s="293">
        <v>44143</v>
      </c>
      <c r="B518" s="292">
        <v>1287</v>
      </c>
      <c r="C518" s="292"/>
    </row>
    <row r="519" spans="1:3" x14ac:dyDescent="0.25">
      <c r="A519" s="293">
        <v>44144</v>
      </c>
      <c r="B519" s="292">
        <v>1141</v>
      </c>
      <c r="C519" s="292"/>
    </row>
    <row r="520" spans="1:3" x14ac:dyDescent="0.25">
      <c r="A520" s="293">
        <v>44145</v>
      </c>
      <c r="B520" s="292">
        <v>1375</v>
      </c>
      <c r="C520" s="292"/>
    </row>
    <row r="521" spans="1:3" x14ac:dyDescent="0.25">
      <c r="A521" s="293">
        <v>44146</v>
      </c>
      <c r="B521" s="292">
        <v>1046</v>
      </c>
      <c r="C521" s="292"/>
    </row>
    <row r="522" spans="1:3" x14ac:dyDescent="0.25">
      <c r="A522" s="293">
        <v>44147</v>
      </c>
      <c r="B522" s="292">
        <v>1099</v>
      </c>
      <c r="C522" s="292"/>
    </row>
    <row r="523" spans="1:3" x14ac:dyDescent="0.25">
      <c r="A523" s="293">
        <v>44148</v>
      </c>
      <c r="B523" s="292">
        <v>1345</v>
      </c>
      <c r="C523" s="292"/>
    </row>
    <row r="524" spans="1:3" x14ac:dyDescent="0.25">
      <c r="A524" s="293">
        <v>44149</v>
      </c>
      <c r="B524" s="292">
        <v>1686</v>
      </c>
      <c r="C524" s="292"/>
    </row>
    <row r="525" spans="1:3" x14ac:dyDescent="0.25">
      <c r="A525" s="293">
        <v>44150</v>
      </c>
      <c r="B525" s="292">
        <v>1143</v>
      </c>
      <c r="C525" s="292"/>
    </row>
    <row r="526" spans="1:3" x14ac:dyDescent="0.25">
      <c r="A526" s="293">
        <v>44151</v>
      </c>
      <c r="B526" s="292">
        <v>860</v>
      </c>
      <c r="C526" s="292"/>
    </row>
    <row r="527" spans="1:3" x14ac:dyDescent="0.25">
      <c r="A527" s="293">
        <v>44152</v>
      </c>
      <c r="B527" s="292">
        <v>709</v>
      </c>
      <c r="C527" s="292"/>
    </row>
    <row r="528" spans="1:3" x14ac:dyDescent="0.25">
      <c r="A528" s="293">
        <v>44153</v>
      </c>
      <c r="B528" s="292">
        <v>710</v>
      </c>
      <c r="C528" s="292"/>
    </row>
    <row r="529" spans="1:3" x14ac:dyDescent="0.25">
      <c r="A529" s="293">
        <v>44154</v>
      </c>
      <c r="B529" s="292">
        <v>741</v>
      </c>
      <c r="C529" s="292"/>
    </row>
    <row r="530" spans="1:3" x14ac:dyDescent="0.25">
      <c r="A530" s="293">
        <v>44155</v>
      </c>
      <c r="B530" s="292">
        <v>1012</v>
      </c>
      <c r="C530" s="292"/>
    </row>
    <row r="531" spans="1:3" x14ac:dyDescent="0.25">
      <c r="A531" s="293">
        <v>44156</v>
      </c>
      <c r="B531" s="292">
        <v>1181</v>
      </c>
      <c r="C531" s="292"/>
    </row>
    <row r="532" spans="1:3" x14ac:dyDescent="0.25">
      <c r="A532" s="293">
        <v>44157</v>
      </c>
      <c r="B532" s="292">
        <v>963</v>
      </c>
      <c r="C532" s="292"/>
    </row>
    <row r="533" spans="1:3" x14ac:dyDescent="0.25">
      <c r="A533" s="293">
        <v>44158</v>
      </c>
      <c r="B533" s="292">
        <v>769</v>
      </c>
      <c r="C533" s="292"/>
    </row>
    <row r="534" spans="1:3" x14ac:dyDescent="0.25">
      <c r="A534" s="293">
        <v>44159</v>
      </c>
      <c r="B534" s="292">
        <v>683</v>
      </c>
      <c r="C534" s="292"/>
    </row>
    <row r="535" spans="1:3" x14ac:dyDescent="0.25">
      <c r="A535" s="293">
        <v>44160</v>
      </c>
      <c r="B535" s="292">
        <v>656</v>
      </c>
      <c r="C535" s="292"/>
    </row>
    <row r="536" spans="1:3" x14ac:dyDescent="0.25">
      <c r="A536" s="293">
        <v>44161</v>
      </c>
      <c r="B536" s="292">
        <v>794</v>
      </c>
      <c r="C536" s="292"/>
    </row>
    <row r="537" spans="1:3" x14ac:dyDescent="0.25">
      <c r="A537" s="293">
        <v>44162</v>
      </c>
      <c r="B537" s="292">
        <v>1061</v>
      </c>
      <c r="C537" s="292"/>
    </row>
    <row r="538" spans="1:3" x14ac:dyDescent="0.25">
      <c r="A538" s="293">
        <v>44163</v>
      </c>
      <c r="B538" s="292">
        <v>1246</v>
      </c>
      <c r="C538" s="292"/>
    </row>
    <row r="539" spans="1:3" x14ac:dyDescent="0.25">
      <c r="A539" s="293">
        <v>44164</v>
      </c>
      <c r="B539" s="292">
        <v>960</v>
      </c>
      <c r="C539" s="292"/>
    </row>
    <row r="540" spans="1:3" x14ac:dyDescent="0.25">
      <c r="A540" s="293">
        <v>44165</v>
      </c>
      <c r="B540" s="292">
        <v>785</v>
      </c>
      <c r="C540" s="292"/>
    </row>
    <row r="541" spans="1:3" x14ac:dyDescent="0.25">
      <c r="A541" s="293">
        <v>44166</v>
      </c>
      <c r="B541" s="292">
        <v>806</v>
      </c>
      <c r="C541" s="292"/>
    </row>
    <row r="542" spans="1:3" x14ac:dyDescent="0.25">
      <c r="A542" s="293">
        <v>44167</v>
      </c>
      <c r="B542" s="292">
        <v>1143</v>
      </c>
      <c r="C542" s="292"/>
    </row>
    <row r="543" spans="1:3" x14ac:dyDescent="0.25">
      <c r="A543" s="293">
        <v>44168</v>
      </c>
      <c r="B543" s="292">
        <v>1562</v>
      </c>
      <c r="C543" s="292"/>
    </row>
    <row r="544" spans="1:3" x14ac:dyDescent="0.25">
      <c r="A544" s="293">
        <v>44169</v>
      </c>
      <c r="B544" s="292">
        <v>2140</v>
      </c>
      <c r="C544" s="292"/>
    </row>
    <row r="545" spans="1:3" x14ac:dyDescent="0.25">
      <c r="A545" s="293">
        <v>44170</v>
      </c>
      <c r="B545" s="292">
        <v>2918</v>
      </c>
      <c r="C545" s="292"/>
    </row>
    <row r="546" spans="1:3" x14ac:dyDescent="0.25">
      <c r="A546" s="293">
        <v>44171</v>
      </c>
      <c r="B546" s="292">
        <v>2164</v>
      </c>
      <c r="C546" s="292"/>
    </row>
    <row r="547" spans="1:3" x14ac:dyDescent="0.25">
      <c r="A547" s="293">
        <v>44172</v>
      </c>
      <c r="B547" s="292">
        <v>1372</v>
      </c>
      <c r="C547" s="292"/>
    </row>
    <row r="548" spans="1:3" x14ac:dyDescent="0.25">
      <c r="A548" s="293">
        <v>44173</v>
      </c>
      <c r="B548" s="292">
        <v>1453</v>
      </c>
      <c r="C548" s="292"/>
    </row>
    <row r="549" spans="1:3" x14ac:dyDescent="0.25">
      <c r="A549" s="293">
        <v>44174</v>
      </c>
      <c r="B549" s="292">
        <v>1599</v>
      </c>
      <c r="C549" s="292"/>
    </row>
    <row r="550" spans="1:3" x14ac:dyDescent="0.25">
      <c r="A550" s="293">
        <v>44175</v>
      </c>
      <c r="B550" s="292">
        <v>1837</v>
      </c>
      <c r="C550" s="292"/>
    </row>
    <row r="551" spans="1:3" x14ac:dyDescent="0.25">
      <c r="A551" s="293">
        <v>44176</v>
      </c>
      <c r="B551" s="292">
        <v>2992</v>
      </c>
      <c r="C551" s="292"/>
    </row>
    <row r="552" spans="1:3" x14ac:dyDescent="0.25">
      <c r="A552" s="293">
        <v>44177</v>
      </c>
      <c r="B552" s="292">
        <v>3640</v>
      </c>
      <c r="C552" s="292"/>
    </row>
    <row r="553" spans="1:3" x14ac:dyDescent="0.25">
      <c r="A553" s="293">
        <v>44178</v>
      </c>
      <c r="B553" s="292">
        <v>2760</v>
      </c>
      <c r="C553" s="292"/>
    </row>
    <row r="554" spans="1:3" x14ac:dyDescent="0.25">
      <c r="A554" s="293">
        <v>44179</v>
      </c>
      <c r="B554" s="292">
        <v>1800</v>
      </c>
      <c r="C554" s="292"/>
    </row>
    <row r="555" spans="1:3" x14ac:dyDescent="0.25">
      <c r="A555" s="293">
        <v>44180</v>
      </c>
      <c r="B555" s="292">
        <v>1817</v>
      </c>
      <c r="C555" s="292"/>
    </row>
    <row r="556" spans="1:3" x14ac:dyDescent="0.25">
      <c r="A556" s="293">
        <v>44181</v>
      </c>
      <c r="B556" s="292">
        <v>1438</v>
      </c>
      <c r="C556" s="292"/>
    </row>
    <row r="557" spans="1:3" x14ac:dyDescent="0.25">
      <c r="A557" s="293">
        <v>44182</v>
      </c>
      <c r="B557" s="292">
        <v>1340</v>
      </c>
      <c r="C557" s="292"/>
    </row>
    <row r="558" spans="1:3" x14ac:dyDescent="0.25">
      <c r="A558" s="293">
        <v>44183</v>
      </c>
      <c r="B558" s="292">
        <v>1746</v>
      </c>
      <c r="C558" s="292"/>
    </row>
    <row r="559" spans="1:3" x14ac:dyDescent="0.25">
      <c r="A559" s="293">
        <v>44184</v>
      </c>
      <c r="B559" s="292">
        <v>1985</v>
      </c>
      <c r="C559" s="292"/>
    </row>
    <row r="560" spans="1:3" x14ac:dyDescent="0.25">
      <c r="A560" s="293">
        <v>44185</v>
      </c>
      <c r="B560" s="292">
        <v>1398</v>
      </c>
      <c r="C560" s="292"/>
    </row>
    <row r="561" spans="1:3" x14ac:dyDescent="0.25">
      <c r="A561" s="293">
        <v>44186</v>
      </c>
      <c r="B561" s="292">
        <v>1220</v>
      </c>
      <c r="C561" s="292"/>
    </row>
    <row r="562" spans="1:3" x14ac:dyDescent="0.25">
      <c r="A562" s="293">
        <v>44187</v>
      </c>
      <c r="B562" s="292">
        <v>1205</v>
      </c>
      <c r="C562" s="292"/>
    </row>
    <row r="563" spans="1:3" x14ac:dyDescent="0.25">
      <c r="A563" s="293">
        <v>44188</v>
      </c>
      <c r="B563" s="292">
        <v>1299</v>
      </c>
      <c r="C563" s="292"/>
    </row>
    <row r="564" spans="1:3" x14ac:dyDescent="0.25">
      <c r="A564" s="293">
        <v>44189</v>
      </c>
      <c r="B564" s="292">
        <v>1772</v>
      </c>
      <c r="C564" s="292"/>
    </row>
    <row r="565" spans="1:3" x14ac:dyDescent="0.25">
      <c r="A565" s="293">
        <v>44190</v>
      </c>
      <c r="B565" s="292">
        <v>3476</v>
      </c>
      <c r="C565" s="292"/>
    </row>
    <row r="566" spans="1:3" x14ac:dyDescent="0.25">
      <c r="A566" s="293">
        <v>44191</v>
      </c>
      <c r="B566" s="292">
        <v>1646</v>
      </c>
      <c r="C566" s="292"/>
    </row>
    <row r="567" spans="1:3" x14ac:dyDescent="0.25">
      <c r="A567" s="293">
        <v>44192</v>
      </c>
      <c r="B567" s="292">
        <v>1232</v>
      </c>
      <c r="C567" s="292"/>
    </row>
    <row r="568" spans="1:3" x14ac:dyDescent="0.25">
      <c r="A568" s="293">
        <v>44193</v>
      </c>
      <c r="B568" s="292">
        <v>983</v>
      </c>
      <c r="C568" s="292"/>
    </row>
    <row r="569" spans="1:3" x14ac:dyDescent="0.25">
      <c r="A569" s="293">
        <v>44194</v>
      </c>
      <c r="B569" s="292">
        <v>1048</v>
      </c>
      <c r="C569" s="292"/>
    </row>
    <row r="570" spans="1:3" x14ac:dyDescent="0.25">
      <c r="A570" s="293">
        <v>44195</v>
      </c>
      <c r="B570" s="292">
        <v>1045</v>
      </c>
      <c r="C570" s="292"/>
    </row>
    <row r="571" spans="1:3" x14ac:dyDescent="0.25">
      <c r="A571" s="293">
        <v>44196</v>
      </c>
      <c r="B571" s="292">
        <v>1948</v>
      </c>
      <c r="C571" s="292"/>
    </row>
    <row r="572" spans="1:3" x14ac:dyDescent="0.25">
      <c r="A572" s="293">
        <v>44197</v>
      </c>
      <c r="B572" s="292">
        <v>1936</v>
      </c>
      <c r="C572" s="292"/>
    </row>
    <row r="573" spans="1:3" x14ac:dyDescent="0.25">
      <c r="A573" s="293">
        <v>44198</v>
      </c>
      <c r="B573" s="292">
        <v>1015</v>
      </c>
      <c r="C573" s="292"/>
    </row>
    <row r="574" spans="1:3" x14ac:dyDescent="0.25">
      <c r="A574" s="293">
        <v>44199</v>
      </c>
      <c r="B574" s="292">
        <v>1039</v>
      </c>
      <c r="C574" s="292"/>
    </row>
    <row r="575" spans="1:3" x14ac:dyDescent="0.25">
      <c r="A575" s="293">
        <v>44200</v>
      </c>
      <c r="B575" s="292">
        <v>922</v>
      </c>
      <c r="C575" s="292"/>
    </row>
    <row r="576" spans="1:3" x14ac:dyDescent="0.25">
      <c r="A576" s="293">
        <v>44201</v>
      </c>
      <c r="B576" s="292">
        <v>838</v>
      </c>
      <c r="C576" s="292"/>
    </row>
    <row r="577" spans="1:3" x14ac:dyDescent="0.25">
      <c r="A577" s="293">
        <v>44202</v>
      </c>
      <c r="B577" s="292">
        <v>786</v>
      </c>
      <c r="C577" s="292"/>
    </row>
    <row r="578" spans="1:3" x14ac:dyDescent="0.25">
      <c r="A578" s="293">
        <v>44203</v>
      </c>
      <c r="B578" s="292">
        <v>814</v>
      </c>
      <c r="C578" s="292"/>
    </row>
    <row r="579" spans="1:3" x14ac:dyDescent="0.25">
      <c r="A579" s="293">
        <v>44204</v>
      </c>
      <c r="B579" s="292">
        <v>993</v>
      </c>
      <c r="C579" s="292"/>
    </row>
    <row r="580" spans="1:3" x14ac:dyDescent="0.25">
      <c r="A580" s="293">
        <v>44205</v>
      </c>
      <c r="B580" s="292">
        <v>1152</v>
      </c>
      <c r="C580" s="292"/>
    </row>
    <row r="581" spans="1:3" x14ac:dyDescent="0.25">
      <c r="A581" s="293">
        <v>44206</v>
      </c>
      <c r="B581" s="292">
        <v>972</v>
      </c>
      <c r="C581" s="292"/>
    </row>
    <row r="582" spans="1:3" x14ac:dyDescent="0.25">
      <c r="A582" s="293">
        <v>44207</v>
      </c>
      <c r="B582" s="292">
        <v>727</v>
      </c>
      <c r="C582" s="292"/>
    </row>
    <row r="583" spans="1:3" x14ac:dyDescent="0.25">
      <c r="A583" s="293">
        <v>44208</v>
      </c>
      <c r="B583" s="292">
        <v>642</v>
      </c>
      <c r="C583" s="292"/>
    </row>
    <row r="584" spans="1:3" x14ac:dyDescent="0.25">
      <c r="A584" s="293">
        <v>44209</v>
      </c>
      <c r="B584" s="292">
        <v>711</v>
      </c>
      <c r="C584" s="292"/>
    </row>
    <row r="585" spans="1:3" x14ac:dyDescent="0.25">
      <c r="A585" s="293">
        <v>44210</v>
      </c>
      <c r="B585" s="292">
        <v>756</v>
      </c>
      <c r="C585" s="292"/>
    </row>
    <row r="586" spans="1:3" x14ac:dyDescent="0.25">
      <c r="A586" s="293">
        <v>44211</v>
      </c>
      <c r="B586" s="292">
        <v>847</v>
      </c>
      <c r="C586" s="292"/>
    </row>
    <row r="587" spans="1:3" x14ac:dyDescent="0.25">
      <c r="A587" s="293">
        <v>44212</v>
      </c>
      <c r="B587" s="292">
        <v>901</v>
      </c>
      <c r="C587" s="292"/>
    </row>
    <row r="588" spans="1:3" x14ac:dyDescent="0.25">
      <c r="A588" s="293">
        <v>44213</v>
      </c>
      <c r="B588" s="292">
        <v>809</v>
      </c>
      <c r="C588" s="292"/>
    </row>
    <row r="589" spans="1:3" x14ac:dyDescent="0.25">
      <c r="A589" s="293">
        <v>44214</v>
      </c>
      <c r="B589" s="292">
        <v>677</v>
      </c>
      <c r="C589" s="292"/>
    </row>
    <row r="590" spans="1:3" x14ac:dyDescent="0.25">
      <c r="A590" s="293">
        <v>44215</v>
      </c>
      <c r="B590" s="292">
        <v>610</v>
      </c>
      <c r="C590" s="292"/>
    </row>
    <row r="591" spans="1:3" x14ac:dyDescent="0.25">
      <c r="A591" s="293">
        <v>44216</v>
      </c>
      <c r="B591" s="292">
        <v>598</v>
      </c>
      <c r="C591" s="292"/>
    </row>
    <row r="592" spans="1:3" x14ac:dyDescent="0.25">
      <c r="A592" s="293">
        <v>44217</v>
      </c>
      <c r="B592" s="292">
        <v>579</v>
      </c>
      <c r="C592" s="292"/>
    </row>
    <row r="593" spans="1:3" x14ac:dyDescent="0.25">
      <c r="A593" s="293">
        <v>44218</v>
      </c>
      <c r="B593" s="292">
        <v>764</v>
      </c>
      <c r="C593" s="292"/>
    </row>
    <row r="594" spans="1:3" x14ac:dyDescent="0.25">
      <c r="A594" s="293">
        <v>44219</v>
      </c>
      <c r="B594" s="292">
        <v>902</v>
      </c>
      <c r="C594" s="292"/>
    </row>
    <row r="595" spans="1:3" x14ac:dyDescent="0.25">
      <c r="A595" s="293">
        <v>44220</v>
      </c>
      <c r="B595" s="292">
        <v>906</v>
      </c>
      <c r="C595" s="292"/>
    </row>
    <row r="596" spans="1:3" x14ac:dyDescent="0.25">
      <c r="A596" s="293">
        <v>44221</v>
      </c>
      <c r="B596" s="292">
        <v>716</v>
      </c>
      <c r="C596" s="292"/>
    </row>
    <row r="597" spans="1:3" x14ac:dyDescent="0.25">
      <c r="A597" s="293">
        <v>44222</v>
      </c>
      <c r="B597" s="292">
        <v>633</v>
      </c>
      <c r="C597" s="292"/>
    </row>
    <row r="598" spans="1:3" x14ac:dyDescent="0.25">
      <c r="A598" s="293">
        <v>44223</v>
      </c>
      <c r="B598" s="292">
        <v>632</v>
      </c>
      <c r="C598" s="292"/>
    </row>
    <row r="599" spans="1:3" x14ac:dyDescent="0.25">
      <c r="A599" s="293">
        <v>44224</v>
      </c>
      <c r="B599" s="292">
        <v>688</v>
      </c>
      <c r="C599" s="292"/>
    </row>
    <row r="600" spans="1:3" x14ac:dyDescent="0.25">
      <c r="A600" s="293">
        <v>44225</v>
      </c>
      <c r="B600" s="292">
        <v>888</v>
      </c>
      <c r="C600" s="292"/>
    </row>
    <row r="601" spans="1:3" x14ac:dyDescent="0.25">
      <c r="A601" s="293">
        <v>44226</v>
      </c>
      <c r="B601" s="292">
        <v>1128</v>
      </c>
      <c r="C601" s="292"/>
    </row>
    <row r="602" spans="1:3" x14ac:dyDescent="0.25">
      <c r="A602" s="293">
        <v>44227</v>
      </c>
      <c r="B602" s="292">
        <v>865</v>
      </c>
      <c r="C602" s="292"/>
    </row>
    <row r="603" spans="1:3" x14ac:dyDescent="0.25">
      <c r="A603" s="293">
        <v>44228</v>
      </c>
      <c r="B603" s="292">
        <v>687</v>
      </c>
      <c r="C603" s="292"/>
    </row>
    <row r="604" spans="1:3" x14ac:dyDescent="0.25">
      <c r="A604" s="293">
        <v>44229</v>
      </c>
      <c r="B604" s="292">
        <v>686</v>
      </c>
      <c r="C604" s="292"/>
    </row>
    <row r="605" spans="1:3" x14ac:dyDescent="0.25">
      <c r="A605" s="293">
        <v>44230</v>
      </c>
      <c r="B605" s="292">
        <v>810</v>
      </c>
      <c r="C605" s="292"/>
    </row>
    <row r="606" spans="1:3" x14ac:dyDescent="0.25">
      <c r="A606" s="293">
        <v>44231</v>
      </c>
      <c r="B606" s="292">
        <v>921</v>
      </c>
      <c r="C606" s="292"/>
    </row>
    <row r="607" spans="1:3" x14ac:dyDescent="0.25">
      <c r="A607" s="293">
        <v>44232</v>
      </c>
      <c r="B607" s="292">
        <v>1057</v>
      </c>
      <c r="C607" s="292"/>
    </row>
    <row r="608" spans="1:3" x14ac:dyDescent="0.25">
      <c r="A608" s="293">
        <v>44233</v>
      </c>
      <c r="B608" s="292">
        <v>1421</v>
      </c>
      <c r="C608" s="292"/>
    </row>
    <row r="609" spans="1:3" x14ac:dyDescent="0.25">
      <c r="A609" s="293">
        <v>44234</v>
      </c>
      <c r="B609" s="292">
        <v>1256</v>
      </c>
      <c r="C609" s="292"/>
    </row>
    <row r="610" spans="1:3" x14ac:dyDescent="0.25">
      <c r="A610" s="293">
        <v>44235</v>
      </c>
      <c r="B610" s="292">
        <v>2017</v>
      </c>
      <c r="C610" s="292"/>
    </row>
    <row r="611" spans="1:3" x14ac:dyDescent="0.25">
      <c r="A611" s="293">
        <v>44236</v>
      </c>
      <c r="B611" s="292">
        <v>1149</v>
      </c>
      <c r="C611" s="292"/>
    </row>
    <row r="612" spans="1:3" x14ac:dyDescent="0.25">
      <c r="A612" s="293">
        <v>44237</v>
      </c>
      <c r="B612" s="292">
        <v>1150</v>
      </c>
      <c r="C612" s="292"/>
    </row>
    <row r="613" spans="1:3" x14ac:dyDescent="0.25">
      <c r="A613" s="293">
        <v>44238</v>
      </c>
      <c r="B613" s="292">
        <v>1016</v>
      </c>
      <c r="C613" s="292"/>
    </row>
    <row r="614" spans="1:3" x14ac:dyDescent="0.25">
      <c r="A614" s="293">
        <v>44239</v>
      </c>
      <c r="B614" s="292">
        <v>1300</v>
      </c>
      <c r="C614" s="292"/>
    </row>
    <row r="615" spans="1:3" x14ac:dyDescent="0.25">
      <c r="A615" s="293">
        <v>44240</v>
      </c>
      <c r="B615" s="292">
        <v>1586</v>
      </c>
      <c r="C615" s="292"/>
    </row>
    <row r="616" spans="1:3" x14ac:dyDescent="0.25">
      <c r="A616" s="293">
        <v>44241</v>
      </c>
      <c r="B616" s="292">
        <v>1374</v>
      </c>
      <c r="C616" s="292"/>
    </row>
    <row r="617" spans="1:3" x14ac:dyDescent="0.25">
      <c r="A617" s="293">
        <v>44242</v>
      </c>
      <c r="B617" s="292">
        <v>1080</v>
      </c>
      <c r="C617" s="292"/>
    </row>
    <row r="618" spans="1:3" x14ac:dyDescent="0.25">
      <c r="A618" s="293">
        <v>44243</v>
      </c>
      <c r="B618" s="292">
        <v>1020</v>
      </c>
      <c r="C618" s="292"/>
    </row>
    <row r="619" spans="1:3" x14ac:dyDescent="0.25">
      <c r="A619" s="293">
        <v>44244</v>
      </c>
      <c r="B619" s="292">
        <v>1077</v>
      </c>
      <c r="C619" s="292"/>
    </row>
    <row r="620" spans="1:3" x14ac:dyDescent="0.25">
      <c r="A620" s="293">
        <v>44245</v>
      </c>
      <c r="B620" s="292">
        <v>1004</v>
      </c>
      <c r="C620" s="292"/>
    </row>
    <row r="621" spans="1:3" x14ac:dyDescent="0.25">
      <c r="A621" s="293">
        <v>44246</v>
      </c>
      <c r="B621" s="292">
        <v>1245</v>
      </c>
      <c r="C621" s="292"/>
    </row>
    <row r="622" spans="1:3" x14ac:dyDescent="0.25">
      <c r="A622" s="293">
        <v>44247</v>
      </c>
      <c r="B622" s="292">
        <v>1521</v>
      </c>
      <c r="C622" s="292"/>
    </row>
    <row r="623" spans="1:3" x14ac:dyDescent="0.25">
      <c r="A623" s="293">
        <v>44248</v>
      </c>
      <c r="B623" s="292">
        <v>1142</v>
      </c>
      <c r="C623" s="292"/>
    </row>
    <row r="624" spans="1:3" x14ac:dyDescent="0.25">
      <c r="A624" s="293">
        <v>44249</v>
      </c>
      <c r="B624" s="292">
        <v>970</v>
      </c>
      <c r="C624" s="292"/>
    </row>
    <row r="625" spans="1:3" x14ac:dyDescent="0.25">
      <c r="A625" s="293">
        <v>44250</v>
      </c>
      <c r="B625" s="292">
        <v>936</v>
      </c>
      <c r="C625" s="292"/>
    </row>
    <row r="626" spans="1:3" x14ac:dyDescent="0.25">
      <c r="A626" s="293">
        <v>44251</v>
      </c>
      <c r="B626" s="292">
        <v>925</v>
      </c>
      <c r="C626" s="292"/>
    </row>
    <row r="627" spans="1:3" x14ac:dyDescent="0.25">
      <c r="A627" s="293">
        <v>44252</v>
      </c>
      <c r="B627" s="292">
        <v>873</v>
      </c>
      <c r="C627" s="292"/>
    </row>
    <row r="628" spans="1:3" x14ac:dyDescent="0.25">
      <c r="A628" s="293">
        <v>44253</v>
      </c>
      <c r="B628" s="292">
        <v>1302</v>
      </c>
      <c r="C628" s="292"/>
    </row>
    <row r="629" spans="1:3" x14ac:dyDescent="0.25">
      <c r="A629" s="293">
        <v>44254</v>
      </c>
      <c r="B629" s="292">
        <v>1545</v>
      </c>
      <c r="C629" s="292"/>
    </row>
    <row r="630" spans="1:3" x14ac:dyDescent="0.25">
      <c r="A630" s="293">
        <v>44255</v>
      </c>
      <c r="B630" s="292">
        <v>1226</v>
      </c>
      <c r="C630" s="292"/>
    </row>
    <row r="631" spans="1:3" x14ac:dyDescent="0.25">
      <c r="A631" s="293">
        <v>44256</v>
      </c>
      <c r="B631" s="292">
        <v>1054</v>
      </c>
      <c r="C631" s="292"/>
    </row>
    <row r="632" spans="1:3" x14ac:dyDescent="0.25">
      <c r="A632" s="293">
        <v>44257</v>
      </c>
      <c r="B632" s="292">
        <v>926</v>
      </c>
      <c r="C632" s="292"/>
    </row>
    <row r="633" spans="1:3" x14ac:dyDescent="0.25">
      <c r="A633" s="293">
        <v>44258</v>
      </c>
      <c r="B633" s="292">
        <v>1129</v>
      </c>
      <c r="C633" s="292"/>
    </row>
    <row r="634" spans="1:3" x14ac:dyDescent="0.25">
      <c r="A634" s="293">
        <v>44259</v>
      </c>
      <c r="B634" s="292">
        <v>1027</v>
      </c>
      <c r="C634" s="292"/>
    </row>
    <row r="635" spans="1:3" x14ac:dyDescent="0.25">
      <c r="A635" s="293">
        <v>44260</v>
      </c>
      <c r="B635" s="292">
        <v>1520</v>
      </c>
      <c r="C635" s="292"/>
    </row>
    <row r="636" spans="1:3" x14ac:dyDescent="0.25">
      <c r="A636" s="293">
        <v>44261</v>
      </c>
      <c r="B636" s="292">
        <v>1634</v>
      </c>
      <c r="C636" s="292"/>
    </row>
    <row r="637" spans="1:3" x14ac:dyDescent="0.25">
      <c r="A637" s="293">
        <v>44262</v>
      </c>
      <c r="B637" s="292">
        <v>1290</v>
      </c>
      <c r="C637" s="292"/>
    </row>
    <row r="638" spans="1:3" x14ac:dyDescent="0.25">
      <c r="A638" s="293">
        <v>44263</v>
      </c>
      <c r="B638" s="292">
        <v>985</v>
      </c>
      <c r="C638" s="292"/>
    </row>
    <row r="639" spans="1:3" x14ac:dyDescent="0.25">
      <c r="A639" s="293">
        <v>44264</v>
      </c>
      <c r="B639" s="292">
        <v>1010</v>
      </c>
      <c r="C639" s="292"/>
    </row>
    <row r="640" spans="1:3" x14ac:dyDescent="0.25">
      <c r="A640" s="293">
        <v>44265</v>
      </c>
      <c r="B640" s="292">
        <v>1103</v>
      </c>
      <c r="C640" s="292"/>
    </row>
    <row r="641" spans="1:3" x14ac:dyDescent="0.25">
      <c r="A641" s="293">
        <v>44266</v>
      </c>
      <c r="B641" s="292">
        <v>1004</v>
      </c>
      <c r="C641" s="292"/>
    </row>
    <row r="642" spans="1:3" x14ac:dyDescent="0.25">
      <c r="A642" s="293">
        <v>44267</v>
      </c>
      <c r="B642" s="292">
        <v>1425</v>
      </c>
      <c r="C642" s="292"/>
    </row>
    <row r="643" spans="1:3" x14ac:dyDescent="0.25">
      <c r="A643" s="293">
        <v>44268</v>
      </c>
      <c r="B643" s="292">
        <v>1750</v>
      </c>
      <c r="C643" s="292"/>
    </row>
    <row r="644" spans="1:3" x14ac:dyDescent="0.25">
      <c r="A644" s="293">
        <v>44269</v>
      </c>
      <c r="B644" s="292">
        <v>1472</v>
      </c>
      <c r="C644" s="292"/>
    </row>
    <row r="645" spans="1:3" x14ac:dyDescent="0.25">
      <c r="A645" s="293">
        <v>44270</v>
      </c>
      <c r="B645" s="292">
        <v>1054</v>
      </c>
      <c r="C645" s="292"/>
    </row>
    <row r="646" spans="1:3" x14ac:dyDescent="0.25">
      <c r="A646" s="293">
        <v>44271</v>
      </c>
      <c r="B646" s="292">
        <v>1022</v>
      </c>
      <c r="C646" s="292"/>
    </row>
    <row r="647" spans="1:3" x14ac:dyDescent="0.25">
      <c r="A647" s="293">
        <v>44272</v>
      </c>
      <c r="B647" s="292">
        <v>1242</v>
      </c>
      <c r="C647" s="292"/>
    </row>
    <row r="648" spans="1:3" x14ac:dyDescent="0.25">
      <c r="A648" s="293">
        <v>44273</v>
      </c>
      <c r="B648" s="292">
        <v>1171</v>
      </c>
      <c r="C648" s="292"/>
    </row>
    <row r="649" spans="1:3" x14ac:dyDescent="0.25">
      <c r="A649" s="293">
        <v>44274</v>
      </c>
      <c r="B649" s="292">
        <v>1631</v>
      </c>
      <c r="C649" s="292"/>
    </row>
    <row r="650" spans="1:3" x14ac:dyDescent="0.25">
      <c r="A650" s="293">
        <v>44275</v>
      </c>
      <c r="B650" s="292">
        <v>2005</v>
      </c>
      <c r="C650" s="292"/>
    </row>
    <row r="651" spans="1:3" x14ac:dyDescent="0.25">
      <c r="A651" s="293">
        <v>44276</v>
      </c>
      <c r="B651" s="292">
        <v>1622</v>
      </c>
      <c r="C651" s="292"/>
    </row>
    <row r="652" spans="1:3" x14ac:dyDescent="0.25">
      <c r="A652" s="293">
        <v>44277</v>
      </c>
      <c r="B652" s="292">
        <v>2051</v>
      </c>
      <c r="C652" s="292"/>
    </row>
    <row r="653" spans="1:3" x14ac:dyDescent="0.25">
      <c r="A653" s="293">
        <v>44278</v>
      </c>
      <c r="B653" s="292">
        <v>1238</v>
      </c>
      <c r="C653" s="292"/>
    </row>
    <row r="654" spans="1:3" x14ac:dyDescent="0.25">
      <c r="A654" s="293">
        <v>44279</v>
      </c>
      <c r="B654" s="292">
        <v>1174</v>
      </c>
      <c r="C654" s="292"/>
    </row>
    <row r="655" spans="1:3" x14ac:dyDescent="0.25">
      <c r="A655" s="293">
        <v>44280</v>
      </c>
      <c r="B655" s="292">
        <v>1274</v>
      </c>
      <c r="C655" s="292"/>
    </row>
    <row r="656" spans="1:3" x14ac:dyDescent="0.25">
      <c r="A656" s="293">
        <v>44281</v>
      </c>
      <c r="B656" s="292">
        <v>1737</v>
      </c>
      <c r="C656" s="292"/>
    </row>
    <row r="657" spans="1:3" x14ac:dyDescent="0.25">
      <c r="A657" s="293">
        <v>44282</v>
      </c>
      <c r="B657" s="292">
        <v>2131</v>
      </c>
      <c r="C657" s="292"/>
    </row>
    <row r="658" spans="1:3" x14ac:dyDescent="0.25">
      <c r="A658" s="293">
        <v>44283</v>
      </c>
      <c r="B658" s="292">
        <v>1719</v>
      </c>
      <c r="C658" s="292"/>
    </row>
    <row r="659" spans="1:3" x14ac:dyDescent="0.25">
      <c r="A659" s="293">
        <v>44284</v>
      </c>
      <c r="B659" s="292">
        <v>1322</v>
      </c>
      <c r="C659" s="292"/>
    </row>
    <row r="660" spans="1:3" x14ac:dyDescent="0.25">
      <c r="A660" s="293">
        <v>44285</v>
      </c>
      <c r="B660" s="292">
        <v>1799</v>
      </c>
      <c r="C660" s="292"/>
    </row>
    <row r="661" spans="1:3" x14ac:dyDescent="0.25">
      <c r="A661" s="293">
        <v>44286</v>
      </c>
      <c r="B661" s="292">
        <v>2125</v>
      </c>
      <c r="C661" s="292"/>
    </row>
    <row r="662" spans="1:3" x14ac:dyDescent="0.25">
      <c r="A662" s="293">
        <v>44287</v>
      </c>
      <c r="B662" s="292">
        <v>2545</v>
      </c>
      <c r="C662" s="292"/>
    </row>
    <row r="663" spans="1:3" x14ac:dyDescent="0.25">
      <c r="A663" s="293">
        <v>44288</v>
      </c>
      <c r="B663" s="292">
        <v>2788</v>
      </c>
      <c r="C663" s="292"/>
    </row>
    <row r="664" spans="1:3" x14ac:dyDescent="0.25">
      <c r="A664" s="293">
        <v>44289</v>
      </c>
      <c r="B664" s="292">
        <v>3096</v>
      </c>
      <c r="C664" s="292"/>
    </row>
    <row r="665" spans="1:3" x14ac:dyDescent="0.25">
      <c r="A665" s="293">
        <v>44290</v>
      </c>
      <c r="B665" s="292">
        <v>3026</v>
      </c>
      <c r="C665" s="292"/>
    </row>
    <row r="666" spans="1:3" x14ac:dyDescent="0.25">
      <c r="A666" s="293">
        <v>44291</v>
      </c>
      <c r="B666" s="292">
        <v>2827</v>
      </c>
      <c r="C666" s="292"/>
    </row>
    <row r="667" spans="1:3" x14ac:dyDescent="0.25">
      <c r="A667" s="293">
        <v>44292</v>
      </c>
      <c r="B667" s="292">
        <v>1881</v>
      </c>
      <c r="C667" s="292"/>
    </row>
    <row r="668" spans="1:3" x14ac:dyDescent="0.25">
      <c r="A668" s="293">
        <v>44293</v>
      </c>
      <c r="B668" s="292">
        <v>2008</v>
      </c>
      <c r="C668" s="292"/>
    </row>
    <row r="669" spans="1:3" x14ac:dyDescent="0.25">
      <c r="A669" s="293">
        <v>44294</v>
      </c>
      <c r="B669" s="292">
        <v>1807</v>
      </c>
      <c r="C669" s="292"/>
    </row>
    <row r="670" spans="1:3" x14ac:dyDescent="0.25">
      <c r="A670" s="293">
        <v>44295</v>
      </c>
      <c r="B670" s="292">
        <v>2467</v>
      </c>
      <c r="C670" s="292"/>
    </row>
    <row r="671" spans="1:3" x14ac:dyDescent="0.25">
      <c r="A671" s="293">
        <v>44296</v>
      </c>
      <c r="B671" s="292">
        <v>3123</v>
      </c>
      <c r="C671" s="292"/>
    </row>
    <row r="672" spans="1:3" x14ac:dyDescent="0.25">
      <c r="A672" s="293">
        <v>44297</v>
      </c>
      <c r="B672" s="292">
        <v>2534</v>
      </c>
      <c r="C672" s="292"/>
    </row>
    <row r="673" spans="1:3" x14ac:dyDescent="0.25">
      <c r="A673" s="293">
        <v>44298</v>
      </c>
      <c r="B673" s="292">
        <v>2609</v>
      </c>
      <c r="C673" s="292"/>
    </row>
    <row r="674" spans="1:3" x14ac:dyDescent="0.25">
      <c r="A674" s="293">
        <v>44299</v>
      </c>
      <c r="B674" s="292">
        <v>2140</v>
      </c>
      <c r="C674" s="292"/>
    </row>
    <row r="675" spans="1:3" x14ac:dyDescent="0.25">
      <c r="A675" s="293">
        <v>44300</v>
      </c>
      <c r="B675" s="292">
        <v>2079</v>
      </c>
      <c r="C675" s="292"/>
    </row>
    <row r="676" spans="1:3" x14ac:dyDescent="0.25">
      <c r="A676" s="293">
        <v>44301</v>
      </c>
      <c r="B676" s="292">
        <v>2477</v>
      </c>
      <c r="C676" s="292"/>
    </row>
    <row r="677" spans="1:3" x14ac:dyDescent="0.25">
      <c r="A677" s="293">
        <v>44302</v>
      </c>
      <c r="B677" s="292">
        <v>3328</v>
      </c>
      <c r="C677" s="292"/>
    </row>
    <row r="678" spans="1:3" x14ac:dyDescent="0.25">
      <c r="A678" s="293">
        <v>44303</v>
      </c>
      <c r="B678" s="292">
        <v>4827</v>
      </c>
      <c r="C678" s="292"/>
    </row>
    <row r="679" spans="1:3" x14ac:dyDescent="0.25">
      <c r="A679" s="293">
        <v>44304</v>
      </c>
      <c r="B679" s="292">
        <v>3208</v>
      </c>
      <c r="C679" s="292"/>
    </row>
    <row r="680" spans="1:3" x14ac:dyDescent="0.25">
      <c r="A680" s="293">
        <v>44305</v>
      </c>
      <c r="B680" s="292">
        <v>2030</v>
      </c>
      <c r="C680" s="292"/>
    </row>
    <row r="681" spans="1:3" x14ac:dyDescent="0.25">
      <c r="A681" s="293">
        <v>44306</v>
      </c>
      <c r="B681" s="292">
        <v>1966</v>
      </c>
      <c r="C681" s="292"/>
    </row>
    <row r="682" spans="1:3" x14ac:dyDescent="0.25">
      <c r="A682" s="293">
        <v>44307</v>
      </c>
      <c r="B682" s="292">
        <v>1993</v>
      </c>
      <c r="C682" s="292"/>
    </row>
    <row r="683" spans="1:3" x14ac:dyDescent="0.25">
      <c r="A683" s="293">
        <v>44308</v>
      </c>
      <c r="B683" s="292">
        <v>2138</v>
      </c>
      <c r="C683" s="292"/>
    </row>
    <row r="684" spans="1:3" x14ac:dyDescent="0.25">
      <c r="A684" s="293">
        <v>44309</v>
      </c>
      <c r="B684" s="292">
        <v>3537</v>
      </c>
      <c r="C684" s="292"/>
    </row>
    <row r="685" spans="1:3" x14ac:dyDescent="0.25">
      <c r="A685" s="293">
        <v>44310</v>
      </c>
      <c r="B685" s="292">
        <v>4943</v>
      </c>
      <c r="C685" s="292"/>
    </row>
    <row r="686" spans="1:3" x14ac:dyDescent="0.25">
      <c r="A686" s="293">
        <v>44311</v>
      </c>
      <c r="B686" s="292">
        <v>3090</v>
      </c>
      <c r="C686" s="292"/>
    </row>
    <row r="687" spans="1:3" x14ac:dyDescent="0.25">
      <c r="A687" s="293">
        <v>44312</v>
      </c>
      <c r="B687" s="292">
        <v>2099</v>
      </c>
      <c r="C687" s="292"/>
    </row>
    <row r="688" spans="1:3" x14ac:dyDescent="0.25">
      <c r="A688" s="293">
        <v>44313</v>
      </c>
      <c r="B688" s="292">
        <v>1923</v>
      </c>
      <c r="C688" s="292"/>
    </row>
    <row r="689" spans="1:3" x14ac:dyDescent="0.25">
      <c r="A689" s="293">
        <v>44314</v>
      </c>
      <c r="B689" s="292">
        <v>2062</v>
      </c>
      <c r="C689" s="292"/>
    </row>
    <row r="690" spans="1:3" x14ac:dyDescent="0.25">
      <c r="A690" s="293">
        <v>44315</v>
      </c>
      <c r="B690" s="292">
        <v>2113</v>
      </c>
      <c r="C690" s="292"/>
    </row>
    <row r="691" spans="1:3" x14ac:dyDescent="0.25">
      <c r="A691" s="293">
        <v>44316</v>
      </c>
      <c r="B691" s="292">
        <v>3581</v>
      </c>
      <c r="C691" s="292"/>
    </row>
    <row r="692" spans="1:3" x14ac:dyDescent="0.25">
      <c r="A692" s="293">
        <v>44317</v>
      </c>
      <c r="B692" s="292">
        <v>4911</v>
      </c>
      <c r="C692" s="292"/>
    </row>
    <row r="693" spans="1:3" x14ac:dyDescent="0.25">
      <c r="A693" s="293">
        <v>44318</v>
      </c>
      <c r="B693" s="292">
        <v>4485</v>
      </c>
      <c r="C693" s="292"/>
    </row>
    <row r="694" spans="1:3" x14ac:dyDescent="0.25">
      <c r="A694" s="293">
        <v>44319</v>
      </c>
      <c r="B694" s="292">
        <v>2937</v>
      </c>
      <c r="C694" s="292"/>
    </row>
    <row r="695" spans="1:3" x14ac:dyDescent="0.25">
      <c r="A695" s="293">
        <v>44320</v>
      </c>
      <c r="B695" s="292">
        <v>2160</v>
      </c>
      <c r="C695" s="292"/>
    </row>
    <row r="696" spans="1:3" x14ac:dyDescent="0.25">
      <c r="A696" s="293">
        <v>44321</v>
      </c>
      <c r="B696" s="292">
        <v>2225</v>
      </c>
      <c r="C696" s="292"/>
    </row>
    <row r="697" spans="1:3" x14ac:dyDescent="0.25">
      <c r="A697" s="293">
        <v>44322</v>
      </c>
      <c r="B697" s="292">
        <v>2099</v>
      </c>
      <c r="C697" s="292"/>
    </row>
    <row r="698" spans="1:3" x14ac:dyDescent="0.25">
      <c r="A698" s="293">
        <v>44323</v>
      </c>
      <c r="B698" s="292">
        <v>3241</v>
      </c>
      <c r="C698" s="292"/>
    </row>
    <row r="699" spans="1:3" x14ac:dyDescent="0.25">
      <c r="A699" s="293">
        <v>44324</v>
      </c>
      <c r="B699" s="292">
        <v>4478</v>
      </c>
      <c r="C699" s="292"/>
    </row>
    <row r="700" spans="1:3" x14ac:dyDescent="0.25">
      <c r="A700" s="293">
        <v>44325</v>
      </c>
      <c r="B700" s="292">
        <v>3383</v>
      </c>
      <c r="C700" s="292"/>
    </row>
    <row r="701" spans="1:3" x14ac:dyDescent="0.25">
      <c r="A701" s="293">
        <v>44326</v>
      </c>
      <c r="B701" s="292">
        <v>2104</v>
      </c>
      <c r="C701" s="292"/>
    </row>
    <row r="702" spans="1:3" x14ac:dyDescent="0.25">
      <c r="A702" s="293">
        <v>44327</v>
      </c>
      <c r="B702" s="292">
        <v>2088</v>
      </c>
      <c r="C702" s="292"/>
    </row>
    <row r="703" spans="1:3" x14ac:dyDescent="0.25">
      <c r="A703" s="293">
        <v>44328</v>
      </c>
      <c r="B703" s="292">
        <v>2127</v>
      </c>
      <c r="C703" s="292"/>
    </row>
    <row r="704" spans="1:3" x14ac:dyDescent="0.25">
      <c r="A704" s="293">
        <v>44329</v>
      </c>
      <c r="B704" s="292">
        <v>3275</v>
      </c>
      <c r="C704" s="292"/>
    </row>
    <row r="705" spans="1:3" x14ac:dyDescent="0.25">
      <c r="A705" s="293">
        <v>44330</v>
      </c>
      <c r="B705" s="292">
        <v>3853</v>
      </c>
      <c r="C705" s="292"/>
    </row>
    <row r="706" spans="1:3" x14ac:dyDescent="0.25">
      <c r="A706" s="293">
        <v>44331</v>
      </c>
      <c r="B706" s="292">
        <v>5602</v>
      </c>
      <c r="C706" s="292"/>
    </row>
    <row r="707" spans="1:3" x14ac:dyDescent="0.25">
      <c r="A707" s="293">
        <v>44332</v>
      </c>
      <c r="B707" s="292">
        <v>3766</v>
      </c>
      <c r="C707" s="292"/>
    </row>
    <row r="708" spans="1:3" x14ac:dyDescent="0.25">
      <c r="A708" s="293">
        <v>44333</v>
      </c>
      <c r="B708" s="292">
        <v>3104</v>
      </c>
      <c r="C708" s="292"/>
    </row>
    <row r="709" spans="1:3" x14ac:dyDescent="0.25">
      <c r="A709" s="293">
        <v>44334</v>
      </c>
      <c r="B709" s="292">
        <v>2712</v>
      </c>
      <c r="C709" s="292"/>
    </row>
    <row r="710" spans="1:3" x14ac:dyDescent="0.25">
      <c r="A710" s="293">
        <v>44335</v>
      </c>
      <c r="B710" s="292">
        <v>2944</v>
      </c>
      <c r="C710" s="292"/>
    </row>
    <row r="711" spans="1:3" x14ac:dyDescent="0.25">
      <c r="A711" s="293">
        <v>44336</v>
      </c>
      <c r="B711" s="292">
        <v>3244</v>
      </c>
      <c r="C711" s="292"/>
    </row>
    <row r="712" spans="1:3" x14ac:dyDescent="0.25">
      <c r="A712" s="293">
        <v>44337</v>
      </c>
      <c r="B712" s="292">
        <v>5617</v>
      </c>
      <c r="C712" s="292"/>
    </row>
    <row r="713" spans="1:3" x14ac:dyDescent="0.25">
      <c r="A713" s="293">
        <v>44338</v>
      </c>
      <c r="B713" s="292">
        <v>7652</v>
      </c>
      <c r="C713" s="292"/>
    </row>
    <row r="714" spans="1:3" x14ac:dyDescent="0.25">
      <c r="A714" s="293">
        <v>44339</v>
      </c>
      <c r="B714" s="292">
        <v>5712</v>
      </c>
      <c r="C714" s="292"/>
    </row>
    <row r="715" spans="1:3" x14ac:dyDescent="0.25">
      <c r="A715" s="293">
        <v>44340</v>
      </c>
      <c r="B715" s="292">
        <v>3104</v>
      </c>
      <c r="C715" s="292"/>
    </row>
    <row r="716" spans="1:3" x14ac:dyDescent="0.25">
      <c r="A716" s="293">
        <v>44341</v>
      </c>
      <c r="B716" s="292">
        <v>3039</v>
      </c>
      <c r="C716" s="292"/>
    </row>
    <row r="717" spans="1:3" x14ac:dyDescent="0.25">
      <c r="A717" s="293">
        <v>44342</v>
      </c>
      <c r="B717" s="292">
        <v>3325</v>
      </c>
      <c r="C717" s="292"/>
    </row>
    <row r="718" spans="1:3" x14ac:dyDescent="0.25">
      <c r="A718" s="293">
        <v>44343</v>
      </c>
      <c r="B718" s="292">
        <v>3761</v>
      </c>
      <c r="C718" s="292"/>
    </row>
    <row r="719" spans="1:3" x14ac:dyDescent="0.25">
      <c r="A719" s="293">
        <v>44344</v>
      </c>
      <c r="B719" s="292">
        <v>6216</v>
      </c>
      <c r="C719" s="292"/>
    </row>
    <row r="720" spans="1:3" x14ac:dyDescent="0.25">
      <c r="A720" s="293">
        <v>44345</v>
      </c>
      <c r="B720" s="292">
        <v>9243</v>
      </c>
      <c r="C720" s="292"/>
    </row>
    <row r="721" spans="1:3" x14ac:dyDescent="0.25">
      <c r="A721" s="293">
        <v>44346</v>
      </c>
      <c r="B721" s="292">
        <v>8197</v>
      </c>
      <c r="C721" s="292"/>
    </row>
    <row r="722" spans="1:3" x14ac:dyDescent="0.25">
      <c r="A722" s="293">
        <v>44347</v>
      </c>
      <c r="B722" s="292">
        <v>5433</v>
      </c>
      <c r="C722" s="292"/>
    </row>
    <row r="723" spans="1:3" x14ac:dyDescent="0.25">
      <c r="A723" s="293">
        <v>44348</v>
      </c>
      <c r="B723" s="292">
        <v>3663</v>
      </c>
      <c r="C723" s="292"/>
    </row>
    <row r="724" spans="1:3" x14ac:dyDescent="0.25">
      <c r="A724" s="293">
        <v>44349</v>
      </c>
      <c r="B724" s="292">
        <v>3741</v>
      </c>
      <c r="C724" s="292"/>
    </row>
    <row r="725" spans="1:3" x14ac:dyDescent="0.25">
      <c r="A725" s="293">
        <v>44350</v>
      </c>
      <c r="B725" s="292">
        <v>3772</v>
      </c>
      <c r="C725" s="292"/>
    </row>
    <row r="726" spans="1:3" x14ac:dyDescent="0.25">
      <c r="A726" s="293">
        <v>44351</v>
      </c>
      <c r="B726" s="292">
        <v>5335</v>
      </c>
      <c r="C726" s="292"/>
    </row>
    <row r="727" spans="1:3" x14ac:dyDescent="0.25">
      <c r="A727" s="293">
        <v>44352</v>
      </c>
      <c r="B727" s="292">
        <v>7227</v>
      </c>
      <c r="C727" s="292"/>
    </row>
    <row r="728" spans="1:3" x14ac:dyDescent="0.25">
      <c r="A728" s="293">
        <v>44353</v>
      </c>
      <c r="B728" s="292">
        <v>4957</v>
      </c>
      <c r="C728" s="292"/>
    </row>
    <row r="729" spans="1:3" x14ac:dyDescent="0.25">
      <c r="A729" s="293">
        <v>44354</v>
      </c>
      <c r="B729" s="292">
        <v>3014</v>
      </c>
      <c r="C729" s="292"/>
    </row>
    <row r="730" spans="1:3" x14ac:dyDescent="0.25">
      <c r="A730" s="293">
        <v>44355</v>
      </c>
      <c r="B730" s="292">
        <v>3117</v>
      </c>
      <c r="C730" s="292"/>
    </row>
    <row r="731" spans="1:3" x14ac:dyDescent="0.25">
      <c r="A731" s="293">
        <v>44356</v>
      </c>
      <c r="B731" s="292">
        <v>3228</v>
      </c>
      <c r="C731" s="292"/>
    </row>
    <row r="732" spans="1:3" x14ac:dyDescent="0.25">
      <c r="A732" s="293">
        <v>44357</v>
      </c>
      <c r="B732" s="292">
        <v>3466</v>
      </c>
      <c r="C732" s="292"/>
    </row>
    <row r="733" spans="1:3" x14ac:dyDescent="0.25">
      <c r="A733" s="293">
        <v>44358</v>
      </c>
      <c r="B733" s="292">
        <v>5377</v>
      </c>
      <c r="C733" s="292"/>
    </row>
    <row r="734" spans="1:3" x14ac:dyDescent="0.25">
      <c r="A734" s="293">
        <v>44359</v>
      </c>
      <c r="B734" s="292">
        <v>7413</v>
      </c>
      <c r="C734" s="292"/>
    </row>
    <row r="735" spans="1:3" x14ac:dyDescent="0.25">
      <c r="A735" s="293">
        <v>44360</v>
      </c>
      <c r="B735" s="292">
        <v>6141</v>
      </c>
      <c r="C735" s="292"/>
    </row>
    <row r="736" spans="1:3" x14ac:dyDescent="0.25">
      <c r="A736" s="293">
        <v>44361</v>
      </c>
      <c r="B736" s="292">
        <v>3284</v>
      </c>
      <c r="C736" s="292"/>
    </row>
    <row r="737" spans="1:3" x14ac:dyDescent="0.25">
      <c r="A737" s="293">
        <v>44362</v>
      </c>
      <c r="B737" s="292">
        <v>3573</v>
      </c>
      <c r="C737" s="292"/>
    </row>
    <row r="738" spans="1:3" x14ac:dyDescent="0.25">
      <c r="A738" s="293">
        <v>44363</v>
      </c>
      <c r="B738" s="292">
        <v>4310</v>
      </c>
      <c r="C738" s="292"/>
    </row>
    <row r="739" spans="1:3" x14ac:dyDescent="0.25">
      <c r="A739" s="293">
        <v>44364</v>
      </c>
      <c r="B739" s="292">
        <v>4222</v>
      </c>
      <c r="C739" s="292"/>
    </row>
    <row r="740" spans="1:3" x14ac:dyDescent="0.25">
      <c r="A740" s="293">
        <v>44365</v>
      </c>
      <c r="B740" s="292">
        <v>7367</v>
      </c>
      <c r="C740" s="292"/>
    </row>
    <row r="741" spans="1:3" x14ac:dyDescent="0.25">
      <c r="A741" s="293">
        <v>44366</v>
      </c>
      <c r="B741" s="292">
        <v>7672</v>
      </c>
      <c r="C741" s="292"/>
    </row>
    <row r="742" spans="1:3" x14ac:dyDescent="0.25">
      <c r="A742" s="293">
        <v>44367</v>
      </c>
      <c r="B742" s="292">
        <v>4985</v>
      </c>
      <c r="C742" s="292"/>
    </row>
    <row r="743" spans="1:3" x14ac:dyDescent="0.25">
      <c r="A743" s="293">
        <v>44368</v>
      </c>
      <c r="B743" s="292">
        <v>3690</v>
      </c>
      <c r="C743" s="292"/>
    </row>
    <row r="744" spans="1:3" x14ac:dyDescent="0.25">
      <c r="A744" s="293">
        <v>44369</v>
      </c>
      <c r="B744" s="292">
        <v>3898</v>
      </c>
      <c r="C744" s="292"/>
    </row>
    <row r="745" spans="1:3" x14ac:dyDescent="0.25">
      <c r="A745" s="293">
        <v>44370</v>
      </c>
      <c r="B745" s="292">
        <v>3795</v>
      </c>
      <c r="C745" s="292"/>
    </row>
    <row r="746" spans="1:3" x14ac:dyDescent="0.25">
      <c r="A746" s="293">
        <v>44371</v>
      </c>
      <c r="B746" s="292">
        <v>4168</v>
      </c>
      <c r="C746" s="292"/>
    </row>
    <row r="747" spans="1:3" x14ac:dyDescent="0.25">
      <c r="A747" s="293">
        <v>44372</v>
      </c>
      <c r="B747" s="292">
        <v>5996</v>
      </c>
      <c r="C747" s="292"/>
    </row>
    <row r="748" spans="1:3" x14ac:dyDescent="0.25">
      <c r="A748" s="293">
        <v>44373</v>
      </c>
      <c r="B748" s="292">
        <v>8913</v>
      </c>
      <c r="C748" s="292"/>
    </row>
    <row r="749" spans="1:3" x14ac:dyDescent="0.25">
      <c r="A749" s="293">
        <v>44374</v>
      </c>
      <c r="B749" s="292">
        <v>6493</v>
      </c>
      <c r="C749" s="292"/>
    </row>
    <row r="750" spans="1:3" x14ac:dyDescent="0.25">
      <c r="A750" s="293">
        <v>44375</v>
      </c>
      <c r="B750" s="292">
        <v>3643</v>
      </c>
      <c r="C750" s="292"/>
    </row>
    <row r="751" spans="1:3" x14ac:dyDescent="0.25">
      <c r="A751" s="293">
        <v>44376</v>
      </c>
      <c r="B751" s="292">
        <v>4503</v>
      </c>
      <c r="C751" s="292"/>
    </row>
    <row r="752" spans="1:3" x14ac:dyDescent="0.25">
      <c r="A752" s="293">
        <v>44377</v>
      </c>
      <c r="B752" s="292">
        <v>4019</v>
      </c>
      <c r="C752" s="292"/>
    </row>
    <row r="753" spans="1:3" x14ac:dyDescent="0.25">
      <c r="A753" s="293">
        <v>44378</v>
      </c>
      <c r="B753" s="292">
        <v>4183</v>
      </c>
      <c r="C753" s="292"/>
    </row>
    <row r="754" spans="1:3" x14ac:dyDescent="0.25">
      <c r="A754" s="293">
        <v>44379</v>
      </c>
      <c r="B754" s="292">
        <v>6046</v>
      </c>
      <c r="C754" s="292"/>
    </row>
    <row r="755" spans="1:3" x14ac:dyDescent="0.25">
      <c r="A755" s="293">
        <v>44380</v>
      </c>
      <c r="B755" s="292">
        <v>9881</v>
      </c>
      <c r="C755" s="292"/>
    </row>
    <row r="756" spans="1:3" x14ac:dyDescent="0.25">
      <c r="A756" s="293">
        <v>44381</v>
      </c>
      <c r="B756" s="292">
        <v>6558</v>
      </c>
      <c r="C756" s="292"/>
    </row>
    <row r="757" spans="1:3" x14ac:dyDescent="0.25">
      <c r="A757" s="293">
        <v>44382</v>
      </c>
      <c r="B757" s="292">
        <v>3742</v>
      </c>
      <c r="C757" s="292"/>
    </row>
    <row r="758" spans="1:3" x14ac:dyDescent="0.25">
      <c r="A758" s="293">
        <v>44383</v>
      </c>
      <c r="B758" s="292">
        <v>4021</v>
      </c>
      <c r="C758" s="292"/>
    </row>
    <row r="759" spans="1:3" x14ac:dyDescent="0.25">
      <c r="A759" s="293">
        <v>44384</v>
      </c>
      <c r="B759" s="292">
        <v>4568</v>
      </c>
      <c r="C759" s="292"/>
    </row>
    <row r="760" spans="1:3" x14ac:dyDescent="0.25">
      <c r="A760" s="293">
        <v>44385</v>
      </c>
      <c r="B760" s="292">
        <v>4204</v>
      </c>
      <c r="C760" s="292"/>
    </row>
    <row r="761" spans="1:3" x14ac:dyDescent="0.25">
      <c r="A761" s="293">
        <v>44386</v>
      </c>
      <c r="B761" s="292">
        <v>5667</v>
      </c>
      <c r="C761" s="292"/>
    </row>
    <row r="762" spans="1:3" x14ac:dyDescent="0.25">
      <c r="A762" s="293">
        <v>44387</v>
      </c>
      <c r="B762" s="292">
        <v>7315</v>
      </c>
      <c r="C762" s="292"/>
    </row>
    <row r="763" spans="1:3" x14ac:dyDescent="0.25">
      <c r="A763" s="293">
        <v>44388</v>
      </c>
      <c r="B763" s="292">
        <v>8312</v>
      </c>
      <c r="C763" s="292"/>
    </row>
    <row r="764" spans="1:3" x14ac:dyDescent="0.25">
      <c r="A764" s="293">
        <v>44389</v>
      </c>
      <c r="B764" s="292">
        <v>5371</v>
      </c>
      <c r="C764" s="292"/>
    </row>
    <row r="765" spans="1:3" x14ac:dyDescent="0.25">
      <c r="A765" s="293">
        <v>44390</v>
      </c>
      <c r="B765" s="292">
        <v>3568</v>
      </c>
      <c r="C765" s="292"/>
    </row>
    <row r="766" spans="1:3" x14ac:dyDescent="0.25">
      <c r="A766" s="293">
        <v>44391</v>
      </c>
      <c r="B766" s="292">
        <v>3536</v>
      </c>
      <c r="C766" s="292"/>
    </row>
    <row r="767" spans="1:3" x14ac:dyDescent="0.25">
      <c r="A767" s="293">
        <v>44392</v>
      </c>
      <c r="B767" s="292">
        <v>3784</v>
      </c>
      <c r="C767" s="292"/>
    </row>
    <row r="768" spans="1:3" x14ac:dyDescent="0.25">
      <c r="A768" s="293">
        <v>44393</v>
      </c>
      <c r="B768" s="292">
        <v>5488</v>
      </c>
      <c r="C768" s="292"/>
    </row>
    <row r="769" spans="1:3" x14ac:dyDescent="0.25">
      <c r="A769" s="293">
        <v>44394</v>
      </c>
      <c r="B769" s="292">
        <v>8488</v>
      </c>
      <c r="C769" s="292"/>
    </row>
    <row r="770" spans="1:3" x14ac:dyDescent="0.25">
      <c r="A770" s="293">
        <v>44395</v>
      </c>
      <c r="B770" s="292">
        <v>6212</v>
      </c>
      <c r="C770" s="292"/>
    </row>
    <row r="771" spans="1:3" x14ac:dyDescent="0.25">
      <c r="A771" s="293">
        <v>44396</v>
      </c>
      <c r="B771" s="292">
        <v>3895</v>
      </c>
      <c r="C771" s="292"/>
    </row>
    <row r="772" spans="1:3" x14ac:dyDescent="0.25">
      <c r="A772" s="293">
        <v>44397</v>
      </c>
      <c r="B772" s="292">
        <v>4851</v>
      </c>
      <c r="C772" s="292"/>
    </row>
    <row r="773" spans="1:3" x14ac:dyDescent="0.25">
      <c r="A773" s="293">
        <v>44398</v>
      </c>
      <c r="B773" s="292">
        <v>4887</v>
      </c>
      <c r="C773" s="292"/>
    </row>
    <row r="774" spans="1:3" x14ac:dyDescent="0.25">
      <c r="A774" s="293">
        <v>44399</v>
      </c>
      <c r="B774" s="292">
        <v>5038</v>
      </c>
      <c r="C774" s="292"/>
    </row>
    <row r="775" spans="1:3" x14ac:dyDescent="0.25">
      <c r="A775" s="293">
        <v>44400</v>
      </c>
      <c r="B775" s="292">
        <v>6189</v>
      </c>
      <c r="C775" s="292"/>
    </row>
    <row r="776" spans="1:3" x14ac:dyDescent="0.25">
      <c r="A776" s="293">
        <v>44401</v>
      </c>
      <c r="B776" s="292">
        <v>8516</v>
      </c>
      <c r="C776" s="292"/>
    </row>
    <row r="777" spans="1:3" x14ac:dyDescent="0.25">
      <c r="A777" s="293">
        <v>44402</v>
      </c>
      <c r="B777" s="292">
        <v>7490</v>
      </c>
      <c r="C777" s="292"/>
    </row>
    <row r="778" spans="1:3" x14ac:dyDescent="0.25">
      <c r="A778" s="293">
        <v>44403</v>
      </c>
      <c r="B778" s="292">
        <v>3707</v>
      </c>
      <c r="C778" s="292"/>
    </row>
    <row r="779" spans="1:3" x14ac:dyDescent="0.25">
      <c r="A779" s="293">
        <v>44404</v>
      </c>
      <c r="B779" s="292">
        <v>3879</v>
      </c>
      <c r="C779" s="292"/>
    </row>
    <row r="780" spans="1:3" x14ac:dyDescent="0.25">
      <c r="A780" s="293">
        <v>44405</v>
      </c>
      <c r="B780" s="292">
        <v>4590</v>
      </c>
      <c r="C780" s="292"/>
    </row>
    <row r="781" spans="1:3" x14ac:dyDescent="0.25">
      <c r="A781" s="293">
        <v>44406</v>
      </c>
      <c r="B781" s="292">
        <v>4387</v>
      </c>
      <c r="C781" s="292"/>
    </row>
    <row r="782" spans="1:3" x14ac:dyDescent="0.25">
      <c r="A782" s="293">
        <v>44407</v>
      </c>
      <c r="B782" s="292">
        <v>6203</v>
      </c>
      <c r="C782" s="292"/>
    </row>
    <row r="783" spans="1:3" x14ac:dyDescent="0.25">
      <c r="A783" s="293">
        <v>44408</v>
      </c>
      <c r="B783" s="292">
        <v>8959</v>
      </c>
      <c r="C783" s="292"/>
    </row>
    <row r="784" spans="1:3" x14ac:dyDescent="0.25">
      <c r="A784" s="293">
        <v>44409</v>
      </c>
      <c r="B784" s="292">
        <v>6407</v>
      </c>
      <c r="C784" s="292"/>
    </row>
    <row r="785" spans="1:3" x14ac:dyDescent="0.25">
      <c r="A785" s="293">
        <v>44410</v>
      </c>
      <c r="B785" s="292">
        <v>3666</v>
      </c>
      <c r="C785" s="292"/>
    </row>
    <row r="786" spans="1:3" x14ac:dyDescent="0.25">
      <c r="A786" s="293">
        <v>44411</v>
      </c>
      <c r="B786" s="292">
        <v>3819</v>
      </c>
      <c r="C786" s="292"/>
    </row>
    <row r="787" spans="1:3" x14ac:dyDescent="0.25">
      <c r="A787" s="293">
        <v>44412</v>
      </c>
      <c r="B787" s="292">
        <v>4003</v>
      </c>
      <c r="C787" s="292"/>
    </row>
    <row r="788" spans="1:3" x14ac:dyDescent="0.25">
      <c r="A788" s="293">
        <v>44413</v>
      </c>
      <c r="B788" s="292">
        <v>4501</v>
      </c>
      <c r="C788" s="292"/>
    </row>
    <row r="789" spans="1:3" x14ac:dyDescent="0.25">
      <c r="A789" s="293">
        <v>44414</v>
      </c>
      <c r="B789" s="292">
        <v>6375</v>
      </c>
      <c r="C789" s="292"/>
    </row>
    <row r="790" spans="1:3" x14ac:dyDescent="0.25">
      <c r="A790" s="293">
        <v>44415</v>
      </c>
      <c r="B790" s="292">
        <v>9452</v>
      </c>
      <c r="C790" s="292"/>
    </row>
    <row r="791" spans="1:3" x14ac:dyDescent="0.25">
      <c r="A791" s="293">
        <v>44416</v>
      </c>
      <c r="B791" s="292">
        <v>6668</v>
      </c>
      <c r="C791" s="292"/>
    </row>
    <row r="792" spans="1:3" x14ac:dyDescent="0.25">
      <c r="A792" s="293">
        <v>44417</v>
      </c>
      <c r="B792" s="292">
        <v>4122</v>
      </c>
      <c r="C792" s="292"/>
    </row>
    <row r="793" spans="1:3" x14ac:dyDescent="0.25">
      <c r="A793" s="293">
        <v>44418</v>
      </c>
      <c r="B793" s="292">
        <v>4007</v>
      </c>
      <c r="C793" s="292"/>
    </row>
    <row r="794" spans="1:3" x14ac:dyDescent="0.25">
      <c r="A794" s="293">
        <v>44419</v>
      </c>
      <c r="B794" s="292">
        <v>3966</v>
      </c>
      <c r="C794" s="292"/>
    </row>
    <row r="795" spans="1:3" x14ac:dyDescent="0.25">
      <c r="A795" s="293">
        <v>44420</v>
      </c>
      <c r="B795" s="292">
        <v>4402</v>
      </c>
      <c r="C795" s="292"/>
    </row>
    <row r="796" spans="1:3" x14ac:dyDescent="0.25">
      <c r="A796" s="293">
        <v>44421</v>
      </c>
      <c r="B796" s="292">
        <v>5622</v>
      </c>
      <c r="C796" s="292"/>
    </row>
    <row r="797" spans="1:3" x14ac:dyDescent="0.25">
      <c r="A797" s="293">
        <v>44422</v>
      </c>
      <c r="B797" s="292">
        <v>7720</v>
      </c>
      <c r="C797" s="292"/>
    </row>
    <row r="798" spans="1:3" x14ac:dyDescent="0.25">
      <c r="A798" s="293">
        <v>44423</v>
      </c>
      <c r="B798" s="292">
        <v>6000</v>
      </c>
      <c r="C798" s="292"/>
    </row>
    <row r="799" spans="1:3" x14ac:dyDescent="0.25">
      <c r="A799" s="293">
        <v>44424</v>
      </c>
      <c r="B799" s="292">
        <v>3582</v>
      </c>
      <c r="C799" s="292"/>
    </row>
    <row r="800" spans="1:3" x14ac:dyDescent="0.25">
      <c r="A800" s="293">
        <v>44425</v>
      </c>
      <c r="B800" s="292">
        <v>3709</v>
      </c>
      <c r="C800" s="292"/>
    </row>
    <row r="801" spans="1:7" x14ac:dyDescent="0.25">
      <c r="A801" s="293">
        <v>44426</v>
      </c>
      <c r="B801" s="292">
        <v>3865</v>
      </c>
      <c r="C801" s="292"/>
    </row>
    <row r="802" spans="1:7" x14ac:dyDescent="0.25">
      <c r="A802" s="293">
        <v>44427</v>
      </c>
      <c r="B802" s="292">
        <v>4123</v>
      </c>
      <c r="C802" s="292"/>
    </row>
    <row r="803" spans="1:7" x14ac:dyDescent="0.25">
      <c r="A803" s="293">
        <v>44428</v>
      </c>
      <c r="B803" s="292">
        <v>5666</v>
      </c>
      <c r="C803" s="292"/>
    </row>
    <row r="804" spans="1:7" x14ac:dyDescent="0.25">
      <c r="A804" s="293">
        <v>44429</v>
      </c>
      <c r="B804" s="292">
        <v>8367</v>
      </c>
      <c r="C804" s="292"/>
    </row>
    <row r="805" spans="1:7" x14ac:dyDescent="0.25">
      <c r="A805" s="293">
        <v>44430</v>
      </c>
      <c r="B805" s="292">
        <v>6206</v>
      </c>
      <c r="C805" s="292"/>
    </row>
    <row r="806" spans="1:7" x14ac:dyDescent="0.25">
      <c r="A806" s="294">
        <v>44431</v>
      </c>
      <c r="B806" s="292">
        <v>3852</v>
      </c>
      <c r="C806" s="292"/>
    </row>
    <row r="807" spans="1:7" x14ac:dyDescent="0.25">
      <c r="A807" s="293">
        <v>44432</v>
      </c>
      <c r="B807" s="295">
        <v>4080</v>
      </c>
      <c r="C807" s="292">
        <v>3363.8456382999998</v>
      </c>
      <c r="D807" s="65">
        <f>ABS((B807-C807)/B807)</f>
        <v>0.17552802982843144</v>
      </c>
      <c r="F807" s="17" t="s">
        <v>112</v>
      </c>
      <c r="G807" s="30">
        <f>SUMPRODUCT(D807:D814,B807:B814)/SUM(B807:B814)</f>
        <v>0.16003202463704996</v>
      </c>
    </row>
    <row r="808" spans="1:7" x14ac:dyDescent="0.25">
      <c r="A808" s="293">
        <v>44433</v>
      </c>
      <c r="B808" s="295">
        <v>4178</v>
      </c>
      <c r="C808" s="292">
        <v>3523.8505930000001</v>
      </c>
      <c r="D808" s="65">
        <f t="shared" ref="D808:D814" si="0">ABS((B808-C808)/B808)</f>
        <v>0.15656998731450453</v>
      </c>
      <c r="G808" s="43"/>
    </row>
    <row r="809" spans="1:7" x14ac:dyDescent="0.25">
      <c r="A809" s="293">
        <v>44434</v>
      </c>
      <c r="B809" s="295">
        <v>4540</v>
      </c>
      <c r="C809" s="292">
        <v>3937.5900464000001</v>
      </c>
      <c r="D809" s="65">
        <f t="shared" si="0"/>
        <v>0.13268941709251098</v>
      </c>
      <c r="G809" s="280">
        <f>SUM(C807:C864)</f>
        <v>293104.17949310009</v>
      </c>
    </row>
    <row r="810" spans="1:7" x14ac:dyDescent="0.25">
      <c r="A810" s="293">
        <v>44435</v>
      </c>
      <c r="B810" s="295">
        <v>6648</v>
      </c>
      <c r="C810" s="292">
        <v>5950.6710745</v>
      </c>
      <c r="D810" s="65">
        <f t="shared" si="0"/>
        <v>0.10489303933513838</v>
      </c>
    </row>
    <row r="811" spans="1:7" x14ac:dyDescent="0.25">
      <c r="A811" s="293">
        <v>44436</v>
      </c>
      <c r="B811" s="295">
        <v>9118</v>
      </c>
      <c r="C811" s="292">
        <v>8387.6480704999994</v>
      </c>
      <c r="D811" s="65">
        <f t="shared" si="0"/>
        <v>8.0100014202676081E-2</v>
      </c>
    </row>
    <row r="812" spans="1:7" x14ac:dyDescent="0.25">
      <c r="A812" s="293">
        <v>44437</v>
      </c>
      <c r="B812" s="295">
        <v>8891</v>
      </c>
      <c r="C812" s="292">
        <v>6650.8041814999997</v>
      </c>
      <c r="D812" s="65">
        <f t="shared" si="0"/>
        <v>0.25196218856146668</v>
      </c>
    </row>
    <row r="813" spans="1:7" x14ac:dyDescent="0.25">
      <c r="A813" s="293">
        <v>44438</v>
      </c>
      <c r="B813" s="295">
        <v>6079</v>
      </c>
      <c r="C813" s="292">
        <v>4590.2306239</v>
      </c>
      <c r="D813" s="65">
        <f t="shared" si="0"/>
        <v>0.24490366443493997</v>
      </c>
    </row>
    <row r="814" spans="1:7" x14ac:dyDescent="0.25">
      <c r="A814" s="293">
        <v>44439</v>
      </c>
      <c r="B814" s="295">
        <v>4682</v>
      </c>
      <c r="C814" s="292">
        <v>4095.2556719999998</v>
      </c>
      <c r="D814" s="65">
        <f t="shared" si="0"/>
        <v>0.12531916445963268</v>
      </c>
    </row>
    <row r="815" spans="1:7" x14ac:dyDescent="0.25">
      <c r="A815" s="293">
        <v>44440</v>
      </c>
      <c r="B815" s="292"/>
      <c r="C815" s="292">
        <v>3808.1999891</v>
      </c>
    </row>
    <row r="816" spans="1:7" x14ac:dyDescent="0.25">
      <c r="A816" s="293">
        <v>44441</v>
      </c>
      <c r="B816" s="292"/>
      <c r="C816" s="292">
        <v>3721.6158676</v>
      </c>
    </row>
    <row r="817" spans="1:3" x14ac:dyDescent="0.25">
      <c r="A817" s="293">
        <v>44442</v>
      </c>
      <c r="B817" s="292"/>
      <c r="C817" s="292">
        <v>5757.0779714</v>
      </c>
    </row>
    <row r="818" spans="1:3" x14ac:dyDescent="0.25">
      <c r="A818" s="293">
        <v>44443</v>
      </c>
      <c r="B818" s="292"/>
      <c r="C818" s="292">
        <v>8350.1345020999997</v>
      </c>
    </row>
    <row r="819" spans="1:3" x14ac:dyDescent="0.25">
      <c r="A819" s="293">
        <v>44444</v>
      </c>
      <c r="B819" s="292"/>
      <c r="C819" s="292">
        <v>6512.5311493999998</v>
      </c>
    </row>
    <row r="820" spans="1:3" x14ac:dyDescent="0.25">
      <c r="A820" s="293">
        <v>44445</v>
      </c>
      <c r="B820" s="292"/>
      <c r="C820" s="292">
        <v>3931.4926506000002</v>
      </c>
    </row>
    <row r="821" spans="1:3" x14ac:dyDescent="0.25">
      <c r="A821" s="293">
        <v>44446</v>
      </c>
      <c r="B821" s="292"/>
      <c r="C821" s="292">
        <v>4348.3782290999998</v>
      </c>
    </row>
    <row r="822" spans="1:3" x14ac:dyDescent="0.25">
      <c r="A822" s="293">
        <v>44447</v>
      </c>
      <c r="B822" s="292"/>
      <c r="C822" s="292">
        <v>4346.7206748999997</v>
      </c>
    </row>
    <row r="823" spans="1:3" x14ac:dyDescent="0.25">
      <c r="A823" s="293">
        <v>44448</v>
      </c>
      <c r="B823" s="292"/>
      <c r="C823" s="292">
        <v>4352.3448835999998</v>
      </c>
    </row>
    <row r="824" spans="1:3" x14ac:dyDescent="0.25">
      <c r="A824" s="293">
        <v>44449</v>
      </c>
      <c r="B824" s="292"/>
      <c r="C824" s="292">
        <v>6446.1058947000001</v>
      </c>
    </row>
    <row r="825" spans="1:3" x14ac:dyDescent="0.25">
      <c r="A825" s="293">
        <v>44450</v>
      </c>
      <c r="B825" s="292"/>
      <c r="C825" s="292">
        <v>9281.5865322999998</v>
      </c>
    </row>
    <row r="826" spans="1:3" x14ac:dyDescent="0.25">
      <c r="A826" s="293">
        <v>44451</v>
      </c>
      <c r="B826" s="292"/>
      <c r="C826" s="292">
        <v>7281.0060212999997</v>
      </c>
    </row>
    <row r="827" spans="1:3" x14ac:dyDescent="0.25">
      <c r="A827" s="293">
        <v>44452</v>
      </c>
      <c r="B827" s="292"/>
      <c r="C827" s="292">
        <v>4515.4236632000002</v>
      </c>
    </row>
    <row r="828" spans="1:3" x14ac:dyDescent="0.25">
      <c r="A828" s="293">
        <v>44453</v>
      </c>
      <c r="B828" s="292"/>
      <c r="C828" s="292">
        <v>4950.4275015000003</v>
      </c>
    </row>
    <row r="829" spans="1:3" x14ac:dyDescent="0.25">
      <c r="A829" s="293">
        <v>44454</v>
      </c>
      <c r="B829" s="292"/>
      <c r="C829" s="292">
        <v>4737.5495842999999</v>
      </c>
    </row>
    <row r="830" spans="1:3" x14ac:dyDescent="0.25">
      <c r="A830" s="293">
        <v>44455</v>
      </c>
      <c r="B830" s="292"/>
      <c r="C830" s="292">
        <v>4501.6301467000003</v>
      </c>
    </row>
    <row r="831" spans="1:3" x14ac:dyDescent="0.25">
      <c r="A831" s="293">
        <v>44456</v>
      </c>
      <c r="B831" s="292"/>
      <c r="C831" s="292">
        <v>6409.5706412999998</v>
      </c>
    </row>
    <row r="832" spans="1:3" x14ac:dyDescent="0.25">
      <c r="A832" s="293">
        <v>44457</v>
      </c>
      <c r="B832" s="292"/>
      <c r="C832" s="292">
        <v>8966.2819397000003</v>
      </c>
    </row>
    <row r="833" spans="1:3" x14ac:dyDescent="0.25">
      <c r="A833" s="293">
        <v>44458</v>
      </c>
      <c r="B833" s="292"/>
      <c r="C833" s="292">
        <v>7105.3779277000003</v>
      </c>
    </row>
    <row r="834" spans="1:3" x14ac:dyDescent="0.25">
      <c r="A834" s="293">
        <v>44459</v>
      </c>
      <c r="B834" s="292"/>
      <c r="C834" s="292">
        <v>4415.8828665000001</v>
      </c>
    </row>
    <row r="835" spans="1:3" x14ac:dyDescent="0.25">
      <c r="A835" s="293">
        <v>44460</v>
      </c>
      <c r="B835" s="292"/>
      <c r="C835" s="292">
        <v>4657.8419723999996</v>
      </c>
    </row>
    <row r="836" spans="1:3" x14ac:dyDescent="0.25">
      <c r="A836" s="293">
        <v>44461</v>
      </c>
      <c r="B836" s="292"/>
      <c r="C836" s="292">
        <v>4517.3443777000002</v>
      </c>
    </row>
    <row r="837" spans="1:3" x14ac:dyDescent="0.25">
      <c r="A837" s="293">
        <v>44462</v>
      </c>
      <c r="B837" s="292"/>
      <c r="C837" s="292">
        <v>4426.7624949000001</v>
      </c>
    </row>
    <row r="838" spans="1:3" x14ac:dyDescent="0.25">
      <c r="A838" s="293">
        <v>44463</v>
      </c>
      <c r="B838" s="292"/>
      <c r="C838" s="292">
        <v>6482.3094302</v>
      </c>
    </row>
    <row r="839" spans="1:3" x14ac:dyDescent="0.25">
      <c r="A839" s="293">
        <v>44464</v>
      </c>
      <c r="B839" s="292"/>
      <c r="C839" s="292">
        <v>9390.1580651999993</v>
      </c>
    </row>
    <row r="840" spans="1:3" x14ac:dyDescent="0.25">
      <c r="A840" s="293">
        <v>44465</v>
      </c>
      <c r="B840" s="292"/>
      <c r="C840" s="292">
        <v>7406.5821100000003</v>
      </c>
    </row>
    <row r="841" spans="1:3" x14ac:dyDescent="0.25">
      <c r="A841" s="293">
        <v>44466</v>
      </c>
      <c r="B841" s="292"/>
      <c r="C841" s="292">
        <v>4507.3975680000003</v>
      </c>
    </row>
    <row r="842" spans="1:3" x14ac:dyDescent="0.25">
      <c r="A842" s="293">
        <v>44467</v>
      </c>
      <c r="B842" s="292"/>
      <c r="C842" s="292">
        <v>4730.4852504</v>
      </c>
    </row>
    <row r="843" spans="1:3" x14ac:dyDescent="0.25">
      <c r="A843" s="293">
        <v>44468</v>
      </c>
      <c r="B843" s="292"/>
      <c r="C843" s="292">
        <v>4477.4706121999998</v>
      </c>
    </row>
    <row r="844" spans="1:3" x14ac:dyDescent="0.25">
      <c r="A844" s="293">
        <v>44469</v>
      </c>
      <c r="B844" s="292"/>
      <c r="C844" s="292">
        <v>4245.1484309999996</v>
      </c>
    </row>
    <row r="845" spans="1:3" x14ac:dyDescent="0.25">
      <c r="A845" s="293">
        <v>44470</v>
      </c>
      <c r="B845" s="292"/>
      <c r="C845" s="292">
        <v>5808.4207641000003</v>
      </c>
    </row>
    <row r="846" spans="1:3" x14ac:dyDescent="0.25">
      <c r="A846" s="293">
        <v>44471</v>
      </c>
      <c r="B846" s="292"/>
      <c r="C846" s="292">
        <v>8668.2289462000008</v>
      </c>
    </row>
    <row r="847" spans="1:3" x14ac:dyDescent="0.25">
      <c r="A847" s="293">
        <v>44472</v>
      </c>
      <c r="B847" s="292"/>
      <c r="C847" s="292">
        <v>6402.9111124000001</v>
      </c>
    </row>
    <row r="848" spans="1:3" x14ac:dyDescent="0.25">
      <c r="A848" s="293">
        <v>44473</v>
      </c>
      <c r="B848" s="292"/>
      <c r="C848" s="292">
        <v>3473.0014461000001</v>
      </c>
    </row>
    <row r="849" spans="1:3" x14ac:dyDescent="0.25">
      <c r="A849" s="293">
        <v>44474</v>
      </c>
      <c r="B849" s="292"/>
      <c r="C849" s="292">
        <v>3799.3978952000002</v>
      </c>
    </row>
    <row r="850" spans="1:3" x14ac:dyDescent="0.25">
      <c r="A850" s="293">
        <v>44475</v>
      </c>
      <c r="B850" s="292"/>
      <c r="C850" s="292">
        <v>3460.8778461000002</v>
      </c>
    </row>
    <row r="851" spans="1:3" x14ac:dyDescent="0.25">
      <c r="A851" s="293">
        <v>44476</v>
      </c>
      <c r="B851" s="292"/>
      <c r="C851" s="292">
        <v>3357.1567332</v>
      </c>
    </row>
    <row r="852" spans="1:3" x14ac:dyDescent="0.25">
      <c r="A852" s="293">
        <v>44477</v>
      </c>
      <c r="B852" s="292"/>
      <c r="C852" s="292">
        <v>4749.4433021000004</v>
      </c>
    </row>
    <row r="853" spans="1:3" x14ac:dyDescent="0.25">
      <c r="A853" s="293">
        <v>44478</v>
      </c>
      <c r="B853" s="292"/>
      <c r="C853" s="292">
        <v>6065.0882678999997</v>
      </c>
    </row>
    <row r="854" spans="1:3" x14ac:dyDescent="0.25">
      <c r="A854" s="293">
        <v>44479</v>
      </c>
      <c r="B854" s="292"/>
      <c r="C854" s="292">
        <v>3741.2763263000002</v>
      </c>
    </row>
    <row r="855" spans="1:3" x14ac:dyDescent="0.25">
      <c r="A855" s="293">
        <v>44480</v>
      </c>
      <c r="B855" s="292"/>
      <c r="C855" s="292">
        <v>1216.1836538</v>
      </c>
    </row>
    <row r="856" spans="1:3" x14ac:dyDescent="0.25">
      <c r="A856" s="293">
        <v>44481</v>
      </c>
      <c r="B856" s="292"/>
      <c r="C856" s="292">
        <v>1654.2998563000001</v>
      </c>
    </row>
    <row r="857" spans="1:3" x14ac:dyDescent="0.25">
      <c r="A857" s="293">
        <v>44482</v>
      </c>
      <c r="B857" s="292"/>
      <c r="C857" s="292">
        <v>1988.7004692999999</v>
      </c>
    </row>
    <row r="858" spans="1:3" x14ac:dyDescent="0.25">
      <c r="A858" s="293">
        <v>44483</v>
      </c>
      <c r="B858" s="292"/>
      <c r="C858" s="292">
        <v>2461.5745738999999</v>
      </c>
    </row>
    <row r="859" spans="1:3" x14ac:dyDescent="0.25">
      <c r="A859" s="293">
        <v>44484</v>
      </c>
      <c r="B859" s="292"/>
      <c r="C859" s="292">
        <v>4702.307213</v>
      </c>
    </row>
    <row r="860" spans="1:3" x14ac:dyDescent="0.25">
      <c r="A860" s="293">
        <v>44485</v>
      </c>
      <c r="B860" s="292"/>
      <c r="C860" s="292">
        <v>7367.4752878999998</v>
      </c>
    </row>
    <row r="861" spans="1:3" x14ac:dyDescent="0.25">
      <c r="A861" s="293">
        <v>44486</v>
      </c>
      <c r="B861" s="292"/>
      <c r="C861" s="292">
        <v>5531.5174467999996</v>
      </c>
    </row>
    <row r="862" spans="1:3" x14ac:dyDescent="0.25">
      <c r="A862" s="293">
        <v>44487</v>
      </c>
      <c r="B862" s="292"/>
      <c r="C862" s="292">
        <v>2950.3601994000001</v>
      </c>
    </row>
    <row r="863" spans="1:3" x14ac:dyDescent="0.25">
      <c r="A863" s="293">
        <v>44488</v>
      </c>
      <c r="B863" s="292"/>
      <c r="C863" s="292">
        <v>3331.1564211</v>
      </c>
    </row>
    <row r="864" spans="1:3" x14ac:dyDescent="0.25">
      <c r="A864" s="293">
        <v>44489</v>
      </c>
      <c r="B864" s="292"/>
      <c r="C864" s="292">
        <v>3294.0668829000001</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547A4-1128-4091-96BE-78863987B3F9}">
  <dimension ref="A1:AP70"/>
  <sheetViews>
    <sheetView showGridLines="0" zoomScale="80" zoomScaleNormal="80" workbookViewId="0">
      <pane xSplit="2" ySplit="3" topLeftCell="C4" activePane="bottomRight" state="frozen"/>
      <selection activeCell="Q21" sqref="Q21"/>
      <selection pane="topRight" activeCell="Q21" sqref="Q21"/>
      <selection pane="bottomLeft" activeCell="Q21" sqref="Q21"/>
      <selection pane="bottomRight" activeCell="K6" sqref="K6"/>
    </sheetView>
  </sheetViews>
  <sheetFormatPr defaultRowHeight="15" x14ac:dyDescent="0.25"/>
  <cols>
    <col min="1" max="1" width="18" hidden="1" customWidth="1"/>
    <col min="2" max="2" width="34.140625" bestFit="1" customWidth="1"/>
    <col min="3" max="3" width="30.7109375" customWidth="1"/>
    <col min="4" max="4" width="13.5703125" bestFit="1" customWidth="1"/>
    <col min="5" max="5" width="18.140625" bestFit="1" customWidth="1"/>
    <col min="6" max="6" width="14.140625" bestFit="1" customWidth="1"/>
    <col min="8" max="8" width="10.85546875" bestFit="1" customWidth="1"/>
    <col min="9" max="9" width="11" bestFit="1" customWidth="1"/>
    <col min="10" max="10" width="11" customWidth="1"/>
    <col min="11" max="11" width="15.7109375" customWidth="1"/>
    <col min="12" max="12" width="13" hidden="1" customWidth="1"/>
    <col min="13" max="13" width="9.85546875" hidden="1" customWidth="1"/>
    <col min="14" max="14" width="11.140625" hidden="1" customWidth="1"/>
    <col min="15" max="15" width="20.5703125" hidden="1" customWidth="1"/>
    <col min="16" max="16" width="19.7109375" hidden="1" customWidth="1"/>
    <col min="17" max="17" width="14.28515625" hidden="1" customWidth="1"/>
    <col min="18" max="18" width="10.140625" hidden="1" customWidth="1"/>
    <col min="19" max="19" width="14.28515625" hidden="1" customWidth="1"/>
    <col min="20" max="20" width="14.28515625" customWidth="1"/>
    <col min="21" max="21" width="14.28515625" hidden="1" customWidth="1"/>
    <col min="22" max="22" width="11.42578125" bestFit="1" customWidth="1"/>
    <col min="23" max="23" width="13" bestFit="1" customWidth="1"/>
    <col min="24" max="24" width="14.42578125" bestFit="1" customWidth="1"/>
    <col min="26" max="26" width="12" bestFit="1" customWidth="1"/>
    <col min="27" max="27" width="10.85546875" bestFit="1" customWidth="1"/>
    <col min="37" max="38" width="9.140625" style="31"/>
    <col min="39" max="39" width="22.140625" style="31" customWidth="1"/>
    <col min="40" max="42" width="9.140625" style="31"/>
  </cols>
  <sheetData>
    <row r="1" spans="1:42" ht="15.75" x14ac:dyDescent="0.25">
      <c r="B1" s="329" t="s">
        <v>4</v>
      </c>
      <c r="C1" s="330"/>
      <c r="D1" s="330"/>
      <c r="E1" s="330"/>
      <c r="F1" s="330"/>
      <c r="G1" s="330"/>
      <c r="H1" s="330"/>
      <c r="I1" s="330"/>
      <c r="J1" s="330"/>
      <c r="K1" s="330"/>
      <c r="L1" s="330"/>
      <c r="M1" s="330"/>
      <c r="N1" s="330"/>
      <c r="V1" t="s">
        <v>304</v>
      </c>
      <c r="AL1" s="69"/>
      <c r="AM1" s="69"/>
      <c r="AN1" s="69" t="s">
        <v>66</v>
      </c>
      <c r="AO1" s="70"/>
      <c r="AP1" s="70"/>
    </row>
    <row r="2" spans="1:42" ht="15.75" customHeight="1" x14ac:dyDescent="0.25">
      <c r="F2" s="3">
        <v>474792</v>
      </c>
      <c r="L2">
        <v>187.113586821008</v>
      </c>
      <c r="V2" t="s">
        <v>305</v>
      </c>
      <c r="AL2" s="70"/>
      <c r="AM2" s="70"/>
      <c r="AN2" s="70"/>
      <c r="AO2" s="70"/>
      <c r="AP2" s="70"/>
    </row>
    <row r="3" spans="1:42" ht="30" x14ac:dyDescent="0.25">
      <c r="B3" s="4" t="s">
        <v>5</v>
      </c>
      <c r="C3" s="4" t="s">
        <v>6</v>
      </c>
      <c r="D3" s="4" t="s">
        <v>269</v>
      </c>
      <c r="E3" s="5" t="s">
        <v>92</v>
      </c>
      <c r="F3" s="4" t="s">
        <v>9</v>
      </c>
      <c r="G3" s="5" t="s">
        <v>171</v>
      </c>
      <c r="H3" s="5" t="s">
        <v>10</v>
      </c>
      <c r="I3" s="4" t="s">
        <v>11</v>
      </c>
      <c r="J3" s="4" t="s">
        <v>268</v>
      </c>
      <c r="K3" s="4" t="s">
        <v>13</v>
      </c>
      <c r="L3" s="4" t="s">
        <v>14</v>
      </c>
      <c r="M3" s="4" t="s">
        <v>15</v>
      </c>
      <c r="N3" s="4" t="s">
        <v>16</v>
      </c>
      <c r="T3" s="4" t="s">
        <v>351</v>
      </c>
      <c r="U3" s="314"/>
      <c r="AA3" t="str">
        <f t="shared" ref="AA3:AG3" si="0">D3</f>
        <v>Spend(EUR)</v>
      </c>
      <c r="AB3" t="str">
        <f t="shared" si="0"/>
        <v>Incr. Activations from model</v>
      </c>
      <c r="AC3" t="str">
        <f t="shared" si="0"/>
        <v>Contribution %</v>
      </c>
      <c r="AD3" t="str">
        <f t="shared" si="0"/>
        <v>Spend Share %</v>
      </c>
      <c r="AE3" t="str">
        <f t="shared" si="0"/>
        <v>Contribution Share</v>
      </c>
      <c r="AF3" t="str">
        <f t="shared" si="0"/>
        <v>CAC</v>
      </c>
      <c r="AG3" t="str">
        <f t="shared" si="0"/>
        <v>Effctiveness</v>
      </c>
      <c r="AL3" s="80" t="s">
        <v>68</v>
      </c>
      <c r="AM3" s="80" t="s">
        <v>69</v>
      </c>
      <c r="AN3" s="80"/>
      <c r="AO3" s="81"/>
      <c r="AP3" s="70"/>
    </row>
    <row r="4" spans="1:42" x14ac:dyDescent="0.25">
      <c r="A4" t="s">
        <v>17</v>
      </c>
      <c r="B4" s="6" t="s">
        <v>18</v>
      </c>
      <c r="C4" s="7">
        <v>27732341.000000004</v>
      </c>
      <c r="D4" s="7">
        <v>74486</v>
      </c>
      <c r="E4" s="7">
        <f>IFERROR(VLOOKUP(A4,$AM$3:$AN$77,2,FALSE),0)</f>
        <v>3698.7309390999999</v>
      </c>
      <c r="F4" s="8">
        <f>E4/$F$2</f>
        <v>7.790213270442636E-3</v>
      </c>
      <c r="G4" s="8">
        <f>D4/$D$23</f>
        <v>4.5606531695881324E-2</v>
      </c>
      <c r="H4" s="8">
        <f t="shared" ref="H4:H22" si="1">E4/SUM($E$4:$E$22)</f>
        <v>3.755064844941914E-2</v>
      </c>
      <c r="I4" s="9">
        <f>IFERROR((D4/E4),0)</f>
        <v>20.138258561225445</v>
      </c>
      <c r="J4" s="10">
        <f>IFERROR(E4/C4*1000,0)</f>
        <v>0.13337247436485794</v>
      </c>
      <c r="K4" s="11">
        <f>IFERROR(D4/C4*1000,0)</f>
        <v>2.6858893737099216</v>
      </c>
      <c r="L4" s="12">
        <f t="shared" ref="L4:L22" si="2">E4*$L$2</f>
        <v>692082.81270083622</v>
      </c>
      <c r="M4" s="11">
        <f>L4/12</f>
        <v>57673.567725069683</v>
      </c>
      <c r="N4" s="11">
        <f t="shared" ref="N4:N22" si="3">IFERROR(M4/D4,0)</f>
        <v>0.77428735232217705</v>
      </c>
      <c r="O4" s="43"/>
      <c r="R4">
        <v>210</v>
      </c>
      <c r="S4" s="319">
        <f>D4/((R4*E4)/12)</f>
        <v>1.1507576320700255</v>
      </c>
      <c r="T4" s="325">
        <f>S4*10</f>
        <v>11.507576320700254</v>
      </c>
      <c r="U4" s="319">
        <f>((E4*R4)/D4)/12</f>
        <v>0.86899271586942506</v>
      </c>
      <c r="V4" s="3"/>
      <c r="W4" s="273"/>
      <c r="X4" s="88"/>
      <c r="AL4" s="80" t="s">
        <v>70</v>
      </c>
      <c r="AM4" s="80" t="s">
        <v>27</v>
      </c>
      <c r="AN4" s="82">
        <v>5225.9966959999992</v>
      </c>
      <c r="AO4" s="81"/>
      <c r="AP4" s="70"/>
    </row>
    <row r="5" spans="1:42" ht="18.75" customHeight="1" x14ac:dyDescent="0.25">
      <c r="A5" t="s">
        <v>19</v>
      </c>
      <c r="B5" s="6" t="s">
        <v>20</v>
      </c>
      <c r="C5" s="7">
        <v>104800739</v>
      </c>
      <c r="D5" s="7">
        <v>414762</v>
      </c>
      <c r="E5" s="7">
        <f t="shared" ref="E5:E22" si="4">IFERROR(VLOOKUP(A5,$AM$3:$AN$77,2,FALSE),0)</f>
        <v>24624.971709999994</v>
      </c>
      <c r="F5" s="8">
        <f t="shared" ref="F5:F22" si="5">E5/$F$2</f>
        <v>5.186475700938515E-2</v>
      </c>
      <c r="G5" s="8">
        <f t="shared" ref="G5:G21" si="6">D5/$D$23</f>
        <v>0.25395183389156528</v>
      </c>
      <c r="H5" s="8">
        <f t="shared" si="1"/>
        <v>0.25000024900002638</v>
      </c>
      <c r="I5" s="9">
        <f>IFERROR((D5/E5),0)</f>
        <v>16.843146253506909</v>
      </c>
      <c r="J5" s="10">
        <f>IFERROR(E5/C5*1000,0)</f>
        <v>0.23496944720971857</v>
      </c>
      <c r="K5" s="11">
        <f t="shared" ref="K5:K21" si="7">IFERROR(D5/C5*1000,0)</f>
        <v>3.9576247644589606</v>
      </c>
      <c r="L5" s="12">
        <f t="shared" si="2"/>
        <v>4607666.7820239495</v>
      </c>
      <c r="M5" s="11">
        <f t="shared" ref="M5:M21" si="8">L5/12</f>
        <v>383972.23183532915</v>
      </c>
      <c r="N5" s="11">
        <f t="shared" si="3"/>
        <v>0.9257652143526387</v>
      </c>
      <c r="O5" s="43"/>
      <c r="R5">
        <v>225</v>
      </c>
      <c r="S5" s="319">
        <f t="shared" ref="S5:S22" si="9">D5/((R5*E5)/12)</f>
        <v>0.89830113352036856</v>
      </c>
      <c r="T5" s="325">
        <f>S5*10</f>
        <v>8.9830113352036847</v>
      </c>
      <c r="U5" s="319">
        <f>(E5*R5)/D5/12</f>
        <v>1.1132124436725155</v>
      </c>
      <c r="V5" s="3"/>
      <c r="W5" s="273"/>
      <c r="X5" s="88"/>
      <c r="Y5" t="s">
        <v>321</v>
      </c>
      <c r="Z5" s="3">
        <f t="shared" ref="Z5:AE5" si="10">SUM(C5:C8)</f>
        <v>126261334</v>
      </c>
      <c r="AA5" s="3">
        <f t="shared" si="10"/>
        <v>552188</v>
      </c>
      <c r="AB5" s="3">
        <f t="shared" si="10"/>
        <v>30330.873257299998</v>
      </c>
      <c r="AC5" s="3">
        <f t="shared" si="10"/>
        <v>6.3882443801285604E-2</v>
      </c>
      <c r="AD5" s="3">
        <f t="shared" si="10"/>
        <v>0.33809547464067502</v>
      </c>
      <c r="AE5" s="3">
        <f t="shared" si="10"/>
        <v>0.30792830773624635</v>
      </c>
      <c r="AF5" s="25">
        <f t="shared" ref="AF5:AF10" si="11">AA5/AB5</f>
        <v>18.20547648977103</v>
      </c>
      <c r="AG5" s="25">
        <f t="shared" ref="AG5:AG10" si="12">AA5/Z5*1000</f>
        <v>4.3733737202554819</v>
      </c>
      <c r="AH5" s="25">
        <f t="shared" ref="AH5:AH10" si="13">AB5/Z5*1000</f>
        <v>0.24022297481270075</v>
      </c>
      <c r="AI5">
        <v>225</v>
      </c>
      <c r="AJ5" s="319">
        <f t="shared" ref="AJ5:AJ10" si="14">AA5/((AI5*AB5)/12)</f>
        <v>0.97095874612112165</v>
      </c>
      <c r="AL5" s="80" t="s">
        <v>72</v>
      </c>
      <c r="AM5" s="80" t="s">
        <v>29</v>
      </c>
      <c r="AN5" s="82">
        <v>2154.4776737999996</v>
      </c>
      <c r="AO5" s="81"/>
      <c r="AP5" s="70"/>
    </row>
    <row r="6" spans="1:42" x14ac:dyDescent="0.25">
      <c r="A6" t="s">
        <v>21</v>
      </c>
      <c r="B6" s="6" t="s">
        <v>22</v>
      </c>
      <c r="C6" s="7">
        <v>21077904.999999993</v>
      </c>
      <c r="D6" s="7">
        <v>57157</v>
      </c>
      <c r="E6" s="7">
        <f t="shared" si="4"/>
        <v>1439.0730750999999</v>
      </c>
      <c r="F6" s="8">
        <f t="shared" si="5"/>
        <v>3.030954765665807E-3</v>
      </c>
      <c r="G6" s="8">
        <f t="shared" si="6"/>
        <v>3.499627489919567E-2</v>
      </c>
      <c r="H6" s="8">
        <f t="shared" si="1"/>
        <v>1.4609910270805899E-2</v>
      </c>
      <c r="I6" s="9">
        <f t="shared" ref="I6:I21" si="15">IFERROR((D6/E6),0)</f>
        <v>39.717927455510356</v>
      </c>
      <c r="J6" s="10">
        <f t="shared" ref="J6:J22" si="16">IFERROR(E6/C6*1000,0)</f>
        <v>6.8274008972903158E-2</v>
      </c>
      <c r="K6" s="11">
        <f t="shared" si="7"/>
        <v>2.7117021354826307</v>
      </c>
      <c r="L6" s="12">
        <f t="shared" si="2"/>
        <v>269270.12477949879</v>
      </c>
      <c r="M6" s="11">
        <f t="shared" si="8"/>
        <v>22439.177064958232</v>
      </c>
      <c r="N6" s="11">
        <f t="shared" si="3"/>
        <v>0.39258843299960167</v>
      </c>
      <c r="O6" s="43"/>
      <c r="R6">
        <v>225</v>
      </c>
      <c r="S6" s="319">
        <f t="shared" si="9"/>
        <v>2.1182894642938859</v>
      </c>
      <c r="T6" s="325">
        <f>S6*10</f>
        <v>21.182894642938859</v>
      </c>
      <c r="U6" s="319">
        <f t="shared" ref="U6:U23" si="17">(E6*R6)/D6/12</f>
        <v>0.4720790132114176</v>
      </c>
      <c r="V6" s="3"/>
      <c r="W6" s="273"/>
      <c r="X6" s="88"/>
      <c r="Y6" t="s">
        <v>322</v>
      </c>
      <c r="Z6" s="3">
        <f t="shared" ref="Z6:AE6" si="18">SUM(C18:C22)</f>
        <v>61478872.000000007</v>
      </c>
      <c r="AA6" s="3">
        <f t="shared" si="18"/>
        <v>386394.97</v>
      </c>
      <c r="AB6" s="3">
        <f t="shared" si="18"/>
        <v>21638.510601800004</v>
      </c>
      <c r="AC6" s="3">
        <f t="shared" si="18"/>
        <v>4.5574716089993104E-2</v>
      </c>
      <c r="AD6" s="3">
        <f t="shared" si="18"/>
        <v>0.23658317598520678</v>
      </c>
      <c r="AE6" s="3">
        <f t="shared" si="18"/>
        <v>0.21968078185620435</v>
      </c>
      <c r="AF6" s="25">
        <f t="shared" si="11"/>
        <v>17.856819127276609</v>
      </c>
      <c r="AG6" s="25">
        <f t="shared" si="12"/>
        <v>6.2850042206369681</v>
      </c>
      <c r="AH6" s="25">
        <f t="shared" si="13"/>
        <v>0.35196661711359967</v>
      </c>
      <c r="AI6">
        <v>230</v>
      </c>
      <c r="AJ6" s="319">
        <f t="shared" si="14"/>
        <v>0.93166012837964918</v>
      </c>
      <c r="AL6" s="80"/>
      <c r="AM6" s="80" t="s">
        <v>158</v>
      </c>
      <c r="AN6" s="82">
        <v>21510.122205</v>
      </c>
      <c r="AO6" s="81"/>
      <c r="AP6" s="70"/>
    </row>
    <row r="7" spans="1:42" x14ac:dyDescent="0.25">
      <c r="A7" t="s">
        <v>23</v>
      </c>
      <c r="B7" s="6" t="s">
        <v>24</v>
      </c>
      <c r="C7" s="7">
        <v>382689.99999999994</v>
      </c>
      <c r="D7" s="7">
        <v>80269</v>
      </c>
      <c r="E7" s="7">
        <f t="shared" si="4"/>
        <v>4266.8284722000017</v>
      </c>
      <c r="F7" s="32">
        <f t="shared" si="5"/>
        <v>8.9867320262346489E-3</v>
      </c>
      <c r="G7" s="8">
        <f>D7/$D$23</f>
        <v>4.9147365849914054E-2</v>
      </c>
      <c r="H7" s="8">
        <f t="shared" si="1"/>
        <v>4.3318148465414125E-2</v>
      </c>
      <c r="I7" s="9">
        <f>IFERROR((D7/E7),0)</f>
        <v>18.812333451645134</v>
      </c>
      <c r="J7" s="10">
        <f>IFERROR(E7/C7*1000,0)</f>
        <v>11.149568768977508</v>
      </c>
      <c r="K7" s="11">
        <f>IFERROR(D7/C7*1000,0)</f>
        <v>209.74940552405343</v>
      </c>
      <c r="L7" s="12">
        <f t="shared" si="2"/>
        <v>798381.57978334394</v>
      </c>
      <c r="M7" s="11">
        <f t="shared" si="8"/>
        <v>66531.798315278662</v>
      </c>
      <c r="N7" s="11">
        <f t="shared" si="3"/>
        <v>0.8288604357258551</v>
      </c>
      <c r="O7" s="43"/>
      <c r="R7">
        <v>225</v>
      </c>
      <c r="S7" s="319">
        <f t="shared" si="9"/>
        <v>1.0033244507544072</v>
      </c>
      <c r="T7" s="325">
        <f>S7*10</f>
        <v>10.033244507544072</v>
      </c>
      <c r="U7" s="319">
        <f t="shared" si="17"/>
        <v>0.99668656459841332</v>
      </c>
      <c r="V7" s="3"/>
      <c r="W7" s="273"/>
      <c r="X7" s="88"/>
      <c r="Y7" t="s">
        <v>323</v>
      </c>
      <c r="Z7" s="3">
        <f t="shared" ref="Z7:AE7" si="19">SUM(C9:C10)</f>
        <v>548323</v>
      </c>
      <c r="AA7" s="3">
        <f t="shared" si="19"/>
        <v>123634</v>
      </c>
      <c r="AB7" s="3">
        <f t="shared" si="19"/>
        <v>7380.4743697999984</v>
      </c>
      <c r="AC7" s="3">
        <f t="shared" si="19"/>
        <v>1.5544647697939305E-2</v>
      </c>
      <c r="AD7" s="3">
        <f t="shared" si="19"/>
        <v>7.5699029880629806E-2</v>
      </c>
      <c r="AE7" s="3">
        <f t="shared" si="19"/>
        <v>7.4928834514722487E-2</v>
      </c>
      <c r="AF7" s="25">
        <f t="shared" si="11"/>
        <v>16.751497777147666</v>
      </c>
      <c r="AG7" s="25">
        <f t="shared" si="12"/>
        <v>225.47658952843489</v>
      </c>
      <c r="AH7" s="25">
        <f t="shared" si="13"/>
        <v>13.460085332550337</v>
      </c>
      <c r="AI7">
        <v>240</v>
      </c>
      <c r="AJ7" s="319">
        <f t="shared" si="14"/>
        <v>0.83757488885738329</v>
      </c>
      <c r="AL7" s="80"/>
      <c r="AM7" s="80" t="s">
        <v>113</v>
      </c>
      <c r="AN7" s="82">
        <v>1263.84329</v>
      </c>
      <c r="AO7" s="81"/>
      <c r="AP7" s="70"/>
    </row>
    <row r="8" spans="1:42" hidden="1" x14ac:dyDescent="0.25">
      <c r="A8" t="s">
        <v>25</v>
      </c>
      <c r="B8" s="6" t="s">
        <v>26</v>
      </c>
      <c r="C8" s="7">
        <v>0</v>
      </c>
      <c r="D8" s="7">
        <v>0</v>
      </c>
      <c r="E8" s="7">
        <f t="shared" si="4"/>
        <v>0</v>
      </c>
      <c r="F8" s="8">
        <f t="shared" si="5"/>
        <v>0</v>
      </c>
      <c r="G8" s="8">
        <f t="shared" si="6"/>
        <v>0</v>
      </c>
      <c r="H8" s="8">
        <f t="shared" si="1"/>
        <v>0</v>
      </c>
      <c r="I8" s="9">
        <f t="shared" si="15"/>
        <v>0</v>
      </c>
      <c r="J8" s="10">
        <f t="shared" si="16"/>
        <v>0</v>
      </c>
      <c r="K8" s="11">
        <f t="shared" si="7"/>
        <v>0</v>
      </c>
      <c r="L8" s="12">
        <f t="shared" si="2"/>
        <v>0</v>
      </c>
      <c r="M8" s="11">
        <f t="shared" si="8"/>
        <v>0</v>
      </c>
      <c r="N8" s="11">
        <f t="shared" si="3"/>
        <v>0</v>
      </c>
      <c r="O8" s="43"/>
      <c r="R8">
        <v>225</v>
      </c>
      <c r="S8" s="319"/>
      <c r="T8" s="325">
        <f t="shared" ref="T8:T20" si="20">S8*10</f>
        <v>0</v>
      </c>
      <c r="U8" s="319"/>
      <c r="V8" s="3"/>
      <c r="W8" s="273"/>
      <c r="X8" s="88"/>
      <c r="Y8" t="s">
        <v>196</v>
      </c>
      <c r="Z8" s="3">
        <f t="shared" ref="Z8:AE8" si="21">SUM(C14)</f>
        <v>69349390</v>
      </c>
      <c r="AA8" s="3">
        <f t="shared" si="21"/>
        <v>457876</v>
      </c>
      <c r="AB8" s="3">
        <f t="shared" si="21"/>
        <v>34220.394290300006</v>
      </c>
      <c r="AC8" s="3">
        <f t="shared" si="21"/>
        <v>7.2074496390630016E-2</v>
      </c>
      <c r="AD8" s="3">
        <f t="shared" si="21"/>
        <v>0.28034981482135379</v>
      </c>
      <c r="AE8" s="3">
        <f t="shared" si="21"/>
        <v>0.34741591560813551</v>
      </c>
      <c r="AF8" s="25">
        <f t="shared" si="11"/>
        <v>13.3802081915166</v>
      </c>
      <c r="AG8" s="25">
        <f t="shared" si="12"/>
        <v>6.6024517302891921</v>
      </c>
      <c r="AH8" s="25">
        <f t="shared" si="13"/>
        <v>0.49344910301734463</v>
      </c>
      <c r="AI8">
        <v>215</v>
      </c>
      <c r="AJ8" s="319">
        <f t="shared" si="14"/>
        <v>0.74680231766604266</v>
      </c>
      <c r="AL8" s="80"/>
      <c r="AM8" s="80" t="s">
        <v>114</v>
      </c>
      <c r="AN8" s="82">
        <v>0</v>
      </c>
      <c r="AO8" s="81"/>
      <c r="AP8" s="70"/>
    </row>
    <row r="9" spans="1:42" x14ac:dyDescent="0.25">
      <c r="A9" t="s">
        <v>27</v>
      </c>
      <c r="B9" s="6" t="s">
        <v>28</v>
      </c>
      <c r="C9" s="7">
        <v>361385.99999999994</v>
      </c>
      <c r="D9" s="7">
        <v>82420</v>
      </c>
      <c r="E9" s="7">
        <f t="shared" si="4"/>
        <v>5225.9966959999992</v>
      </c>
      <c r="F9" s="8">
        <f t="shared" si="5"/>
        <v>1.1006918178907815E-2</v>
      </c>
      <c r="G9" s="8">
        <f t="shared" si="6"/>
        <v>5.0464387165031536E-2</v>
      </c>
      <c r="H9" s="14">
        <f t="shared" si="1"/>
        <v>5.3055917816253011E-2</v>
      </c>
      <c r="I9" s="9">
        <f t="shared" si="15"/>
        <v>15.771154249501272</v>
      </c>
      <c r="J9" s="10">
        <f>IFERROR(E9/C9*1000,0)</f>
        <v>14.460982705472817</v>
      </c>
      <c r="K9" s="11">
        <f>IFERROR(D9/C9*1000,0)</f>
        <v>228.06638884738206</v>
      </c>
      <c r="L9" s="12">
        <f t="shared" si="2"/>
        <v>977854.98650329676</v>
      </c>
      <c r="M9" s="11">
        <f t="shared" si="8"/>
        <v>81487.915541941402</v>
      </c>
      <c r="N9" s="11">
        <f t="shared" si="3"/>
        <v>0.98869104030504007</v>
      </c>
      <c r="O9" s="43"/>
      <c r="R9">
        <v>240</v>
      </c>
      <c r="S9" s="319">
        <f t="shared" si="9"/>
        <v>0.78855771247506368</v>
      </c>
      <c r="T9" s="325">
        <f>S9*10</f>
        <v>7.885577124750637</v>
      </c>
      <c r="U9" s="319">
        <f t="shared" si="17"/>
        <v>1.2681379995146806</v>
      </c>
      <c r="V9" s="3"/>
      <c r="W9" s="273"/>
      <c r="X9" s="88"/>
      <c r="Y9" t="s">
        <v>18</v>
      </c>
      <c r="Z9" s="3">
        <f t="shared" ref="Z9:AE9" si="22">C4</f>
        <v>27732341.000000004</v>
      </c>
      <c r="AA9" s="3">
        <f t="shared" si="22"/>
        <v>74486</v>
      </c>
      <c r="AB9" s="3">
        <f t="shared" si="22"/>
        <v>3698.7309390999999</v>
      </c>
      <c r="AC9" s="3">
        <f t="shared" si="22"/>
        <v>7.790213270442636E-3</v>
      </c>
      <c r="AD9" s="3">
        <f t="shared" si="22"/>
        <v>4.5606531695881324E-2</v>
      </c>
      <c r="AE9" s="3">
        <f t="shared" si="22"/>
        <v>3.755064844941914E-2</v>
      </c>
      <c r="AF9" s="25">
        <f t="shared" si="11"/>
        <v>20.138258561225445</v>
      </c>
      <c r="AG9" s="25">
        <f t="shared" si="12"/>
        <v>2.6858893737099216</v>
      </c>
      <c r="AH9" s="25">
        <f t="shared" si="13"/>
        <v>0.13337247436485794</v>
      </c>
      <c r="AI9">
        <v>210</v>
      </c>
      <c r="AJ9" s="319">
        <f t="shared" si="14"/>
        <v>1.1507576320700255</v>
      </c>
      <c r="AL9" s="80"/>
      <c r="AM9" s="80" t="s">
        <v>115</v>
      </c>
      <c r="AN9" s="82">
        <v>0</v>
      </c>
      <c r="AO9" s="81"/>
      <c r="AP9" s="70"/>
    </row>
    <row r="10" spans="1:42" x14ac:dyDescent="0.25">
      <c r="A10" t="s">
        <v>29</v>
      </c>
      <c r="B10" s="6" t="s">
        <v>30</v>
      </c>
      <c r="C10" s="7">
        <v>186937</v>
      </c>
      <c r="D10" s="7">
        <v>41214</v>
      </c>
      <c r="E10" s="7">
        <f t="shared" si="4"/>
        <v>2154.4776737999996</v>
      </c>
      <c r="F10" s="8">
        <f t="shared" si="5"/>
        <v>4.5377295190314904E-3</v>
      </c>
      <c r="G10" s="8">
        <f t="shared" si="6"/>
        <v>2.5234642715598273E-2</v>
      </c>
      <c r="H10" s="8">
        <f t="shared" si="1"/>
        <v>2.1872916698469483E-2</v>
      </c>
      <c r="I10" s="9">
        <f t="shared" si="15"/>
        <v>19.129462561247177</v>
      </c>
      <c r="J10" s="10">
        <f t="shared" si="16"/>
        <v>11.525153788709563</v>
      </c>
      <c r="K10" s="11">
        <f t="shared" si="7"/>
        <v>220.46999791373565</v>
      </c>
      <c r="L10" s="12">
        <f t="shared" si="2"/>
        <v>403132.0452704996</v>
      </c>
      <c r="M10" s="11">
        <f t="shared" si="8"/>
        <v>33594.337105874969</v>
      </c>
      <c r="N10" s="11">
        <f t="shared" si="3"/>
        <v>0.81511954932486463</v>
      </c>
      <c r="O10" s="43"/>
      <c r="R10">
        <v>240</v>
      </c>
      <c r="S10" s="319">
        <f t="shared" si="9"/>
        <v>0.95647312806235885</v>
      </c>
      <c r="T10" s="325">
        <f t="shared" si="20"/>
        <v>9.5647312806235885</v>
      </c>
      <c r="U10" s="319">
        <f t="shared" si="17"/>
        <v>1.0455076788469935</v>
      </c>
      <c r="V10" s="3"/>
      <c r="W10" s="273"/>
      <c r="X10" s="88"/>
      <c r="Y10" t="s">
        <v>350</v>
      </c>
      <c r="Z10" s="280">
        <f t="shared" ref="Z10:AE10" si="23">C11</f>
        <v>2414872</v>
      </c>
      <c r="AA10" s="280">
        <f t="shared" si="23"/>
        <v>5278</v>
      </c>
      <c r="AB10" s="280">
        <f t="shared" si="23"/>
        <v>183.89252729999993</v>
      </c>
      <c r="AC10" s="280">
        <f t="shared" si="23"/>
        <v>3.8731176452004232E-4</v>
      </c>
      <c r="AD10" s="280">
        <f t="shared" si="23"/>
        <v>3.2316311023663728E-3</v>
      </c>
      <c r="AE10" s="280">
        <f t="shared" si="23"/>
        <v>1.8669332154227331E-3</v>
      </c>
      <c r="AF10" s="25">
        <f t="shared" si="11"/>
        <v>28.701546917072591</v>
      </c>
      <c r="AG10" s="25">
        <f t="shared" si="12"/>
        <v>2.1856230889256238</v>
      </c>
      <c r="AH10" s="25">
        <f t="shared" si="13"/>
        <v>7.6150010145465227E-2</v>
      </c>
      <c r="AI10">
        <v>210</v>
      </c>
      <c r="AJ10" s="319">
        <f t="shared" si="14"/>
        <v>1.6400883952612908</v>
      </c>
      <c r="AL10" s="80"/>
      <c r="AM10" s="80" t="s">
        <v>116</v>
      </c>
      <c r="AN10" s="82">
        <v>0</v>
      </c>
      <c r="AO10" s="81"/>
      <c r="AP10" s="70"/>
    </row>
    <row r="11" spans="1:42" x14ac:dyDescent="0.25">
      <c r="A11" t="s">
        <v>31</v>
      </c>
      <c r="B11" s="6" t="s">
        <v>32</v>
      </c>
      <c r="C11" s="7">
        <v>2414872</v>
      </c>
      <c r="D11" s="7">
        <v>5278</v>
      </c>
      <c r="E11" s="7">
        <f t="shared" si="4"/>
        <v>183.89252729999993</v>
      </c>
      <c r="F11" s="8">
        <f t="shared" si="5"/>
        <v>3.8731176452004232E-4</v>
      </c>
      <c r="G11" s="8">
        <f t="shared" si="6"/>
        <v>3.2316311023663728E-3</v>
      </c>
      <c r="H11" s="8">
        <f t="shared" si="1"/>
        <v>1.8669332154227331E-3</v>
      </c>
      <c r="I11" s="9">
        <f t="shared" si="15"/>
        <v>28.701546917072591</v>
      </c>
      <c r="J11" s="10">
        <f t="shared" si="16"/>
        <v>7.6150010145465227E-2</v>
      </c>
      <c r="K11" s="11">
        <f t="shared" si="7"/>
        <v>2.1856230889256238</v>
      </c>
      <c r="L11" s="12">
        <f t="shared" si="2"/>
        <v>34408.790372683121</v>
      </c>
      <c r="M11" s="11">
        <f t="shared" si="8"/>
        <v>2867.3991977235933</v>
      </c>
      <c r="N11" s="11">
        <f t="shared" si="3"/>
        <v>0.5432738154080321</v>
      </c>
      <c r="O11" s="43"/>
      <c r="R11">
        <v>210</v>
      </c>
      <c r="S11" s="319">
        <f t="shared" si="9"/>
        <v>1.6400883952612908</v>
      </c>
      <c r="T11" s="325">
        <f t="shared" si="20"/>
        <v>16.400883952612908</v>
      </c>
      <c r="U11" s="319">
        <f t="shared" si="17"/>
        <v>0.6097232337533155</v>
      </c>
      <c r="V11" s="3"/>
      <c r="W11" s="273"/>
      <c r="X11" s="88"/>
      <c r="AB11" s="13">
        <f>AB10/1000</f>
        <v>0.18389252729999991</v>
      </c>
      <c r="AL11" s="80"/>
      <c r="AM11" s="80" t="s">
        <v>117</v>
      </c>
      <c r="AN11" s="82">
        <v>0</v>
      </c>
      <c r="AO11" s="81"/>
      <c r="AP11" s="70"/>
    </row>
    <row r="12" spans="1:42" x14ac:dyDescent="0.25">
      <c r="A12" t="s">
        <v>33</v>
      </c>
      <c r="B12" s="6" t="s">
        <v>34</v>
      </c>
      <c r="C12" s="7">
        <v>10717371</v>
      </c>
      <c r="D12" s="7">
        <v>22930</v>
      </c>
      <c r="E12" s="7">
        <f t="shared" si="4"/>
        <v>336.5683633999999</v>
      </c>
      <c r="F12" s="8">
        <f t="shared" si="5"/>
        <v>7.0887538838059589E-4</v>
      </c>
      <c r="G12" s="8">
        <f t="shared" si="6"/>
        <v>1.4039655395464366E-2</v>
      </c>
      <c r="H12" s="8">
        <f t="shared" si="1"/>
        <v>3.4169450282601505E-3</v>
      </c>
      <c r="I12" s="9">
        <f t="shared" si="15"/>
        <v>68.128803813769281</v>
      </c>
      <c r="J12" s="10">
        <f t="shared" si="16"/>
        <v>3.140400415363058E-2</v>
      </c>
      <c r="K12" s="11">
        <f t="shared" si="7"/>
        <v>2.1395172379494936</v>
      </c>
      <c r="L12" s="12">
        <f t="shared" si="2"/>
        <v>62976.513686250451</v>
      </c>
      <c r="M12" s="11">
        <f t="shared" si="8"/>
        <v>5248.0428071875376</v>
      </c>
      <c r="N12" s="11">
        <f t="shared" si="3"/>
        <v>0.22887234222361699</v>
      </c>
      <c r="O12" s="43"/>
      <c r="R12">
        <v>215</v>
      </c>
      <c r="S12" s="319">
        <f t="shared" si="9"/>
        <v>3.8025378872801463</v>
      </c>
      <c r="T12" s="325">
        <f t="shared" si="20"/>
        <v>38.025378872801461</v>
      </c>
      <c r="U12" s="319">
        <f t="shared" si="17"/>
        <v>0.26298225807166736</v>
      </c>
      <c r="V12" s="3"/>
      <c r="W12" s="273"/>
      <c r="X12" s="88"/>
      <c r="AI12">
        <v>215</v>
      </c>
      <c r="AJ12" s="319">
        <f>AA13/((AI12*AB13)/12)</f>
        <v>0.91498598320677615</v>
      </c>
      <c r="AK12" s="85">
        <f>AJ12*10</f>
        <v>9.1498598320677615</v>
      </c>
      <c r="AL12" s="80"/>
      <c r="AM12" s="80" t="s">
        <v>118</v>
      </c>
      <c r="AN12" s="82">
        <v>0</v>
      </c>
      <c r="AO12" s="81"/>
      <c r="AP12" s="70"/>
    </row>
    <row r="13" spans="1:42" hidden="1" x14ac:dyDescent="0.25">
      <c r="A13" s="15" t="s">
        <v>35</v>
      </c>
      <c r="B13" s="16" t="s">
        <v>90</v>
      </c>
      <c r="C13" s="7">
        <v>0</v>
      </c>
      <c r="D13" s="7">
        <v>0</v>
      </c>
      <c r="E13" s="7">
        <f t="shared" si="4"/>
        <v>0</v>
      </c>
      <c r="F13" s="8">
        <f t="shared" si="5"/>
        <v>0</v>
      </c>
      <c r="G13" s="8">
        <f t="shared" si="6"/>
        <v>0</v>
      </c>
      <c r="H13" s="14">
        <f t="shared" si="1"/>
        <v>0</v>
      </c>
      <c r="I13" s="9">
        <f t="shared" si="15"/>
        <v>0</v>
      </c>
      <c r="J13" s="10">
        <f t="shared" si="16"/>
        <v>0</v>
      </c>
      <c r="K13" s="11">
        <f t="shared" si="7"/>
        <v>0</v>
      </c>
      <c r="L13" s="12">
        <f t="shared" si="2"/>
        <v>0</v>
      </c>
      <c r="M13" s="11">
        <f t="shared" si="8"/>
        <v>0</v>
      </c>
      <c r="N13" s="11">
        <f t="shared" si="3"/>
        <v>0</v>
      </c>
      <c r="O13" s="43"/>
      <c r="P13" t="s">
        <v>34</v>
      </c>
      <c r="R13">
        <v>215</v>
      </c>
      <c r="S13" s="319"/>
      <c r="T13" s="325">
        <f t="shared" si="20"/>
        <v>0</v>
      </c>
      <c r="U13" s="319"/>
      <c r="V13" s="3"/>
      <c r="W13" s="273"/>
      <c r="X13" s="88"/>
      <c r="AA13" s="280">
        <f>SUM(AA5:AA9)</f>
        <v>1594578.97</v>
      </c>
      <c r="AB13" s="280">
        <f>SUM(AB5:AB9)</f>
        <v>97268.983458300005</v>
      </c>
      <c r="AL13" s="80"/>
      <c r="AM13" s="80" t="s">
        <v>159</v>
      </c>
      <c r="AN13" s="82">
        <v>-7586.5742979000015</v>
      </c>
      <c r="AO13" s="81"/>
      <c r="AP13" s="70"/>
    </row>
    <row r="14" spans="1:42" x14ac:dyDescent="0.25">
      <c r="A14" t="s">
        <v>282</v>
      </c>
      <c r="B14" s="17" t="s">
        <v>91</v>
      </c>
      <c r="C14" s="7">
        <v>69349390</v>
      </c>
      <c r="D14" s="7">
        <v>457876</v>
      </c>
      <c r="E14" s="7">
        <f>IFERROR(VLOOKUP(A14,$AM$3:$AN$77,2,FALSE),0)</f>
        <v>34220.394290300006</v>
      </c>
      <c r="F14" s="8">
        <f>E14/$F$2</f>
        <v>7.2074496390630016E-2</v>
      </c>
      <c r="G14" s="8">
        <f t="shared" si="6"/>
        <v>0.28034981482135379</v>
      </c>
      <c r="H14" s="14">
        <f t="shared" si="1"/>
        <v>0.34741591560813551</v>
      </c>
      <c r="I14" s="9">
        <f>IFERROR((D14/E14),0)</f>
        <v>13.3802081915166</v>
      </c>
      <c r="J14" s="10">
        <f>IFERROR(E14/C14*1000,0)</f>
        <v>0.49344910301734463</v>
      </c>
      <c r="K14" s="11">
        <f>IFERROR(D14/C14*1000,0)</f>
        <v>6.6024517302891921</v>
      </c>
      <c r="L14" s="12">
        <f t="shared" si="2"/>
        <v>6403100.7180871768</v>
      </c>
      <c r="M14" s="11">
        <f t="shared" si="8"/>
        <v>533591.72650726477</v>
      </c>
      <c r="N14" s="11">
        <f t="shared" si="3"/>
        <v>1.1653629509021324</v>
      </c>
      <c r="O14" s="43"/>
      <c r="R14">
        <v>215</v>
      </c>
      <c r="S14" s="319">
        <f t="shared" si="9"/>
        <v>0.74680231766604266</v>
      </c>
      <c r="T14" s="325">
        <f>S14*10</f>
        <v>7.4680231766604264</v>
      </c>
      <c r="U14" s="319">
        <f t="shared" si="17"/>
        <v>1.3390424431531864</v>
      </c>
      <c r="V14" s="3"/>
      <c r="W14" s="273"/>
      <c r="X14" s="88"/>
      <c r="AL14" s="80"/>
      <c r="AM14" s="80" t="s">
        <v>160</v>
      </c>
      <c r="AN14" s="82">
        <v>46564.433005999992</v>
      </c>
      <c r="AO14" s="81"/>
      <c r="AP14" s="70"/>
    </row>
    <row r="15" spans="1:42" x14ac:dyDescent="0.25">
      <c r="A15" t="s">
        <v>37</v>
      </c>
      <c r="B15" s="6" t="s">
        <v>89</v>
      </c>
      <c r="C15" s="7">
        <v>88525.032258064501</v>
      </c>
      <c r="D15" s="7">
        <v>1612</v>
      </c>
      <c r="E15" s="7">
        <f t="shared" si="4"/>
        <v>90.639605500000016</v>
      </c>
      <c r="F15" s="8">
        <f t="shared" si="5"/>
        <v>1.9090381788235695E-4</v>
      </c>
      <c r="G15" s="8">
        <f t="shared" si="6"/>
        <v>9.8700063224982804E-4</v>
      </c>
      <c r="H15" s="8">
        <f t="shared" si="1"/>
        <v>9.2020101428429905E-4</v>
      </c>
      <c r="I15" s="9">
        <f t="shared" si="15"/>
        <v>17.784719947837811</v>
      </c>
      <c r="J15" s="10">
        <f t="shared" si="16"/>
        <v>1.023886726590183</v>
      </c>
      <c r="K15" s="11">
        <f>IFERROR(D15/C15*1000,0)</f>
        <v>18.209538690714783</v>
      </c>
      <c r="L15" s="12">
        <f t="shared" si="2"/>
        <v>16959.901693146167</v>
      </c>
      <c r="M15" s="11">
        <f t="shared" si="8"/>
        <v>1413.3251410955138</v>
      </c>
      <c r="N15" s="11">
        <f t="shared" si="3"/>
        <v>0.8767525689178125</v>
      </c>
      <c r="O15" s="43"/>
      <c r="R15">
        <v>215</v>
      </c>
      <c r="S15" s="319">
        <f t="shared" si="9"/>
        <v>0.99263553197234289</v>
      </c>
      <c r="T15" s="325">
        <f t="shared" si="20"/>
        <v>9.9263553197234291</v>
      </c>
      <c r="U15" s="319">
        <f t="shared" si="17"/>
        <v>1.0074191057950788</v>
      </c>
      <c r="V15" s="3"/>
      <c r="W15" s="273"/>
      <c r="X15" s="88"/>
      <c r="AL15" s="80"/>
      <c r="AM15" s="80" t="s">
        <v>161</v>
      </c>
      <c r="AN15" s="82">
        <v>21971.733745000005</v>
      </c>
      <c r="AO15" s="81"/>
      <c r="AP15" s="70"/>
    </row>
    <row r="16" spans="1:42" hidden="1" x14ac:dyDescent="0.25">
      <c r="A16" t="s">
        <v>38</v>
      </c>
      <c r="B16" s="6" t="s">
        <v>39</v>
      </c>
      <c r="C16" s="7">
        <v>0</v>
      </c>
      <c r="D16" s="7">
        <v>0</v>
      </c>
      <c r="E16" s="7">
        <f t="shared" si="4"/>
        <v>0</v>
      </c>
      <c r="F16" s="8">
        <f t="shared" si="5"/>
        <v>0</v>
      </c>
      <c r="G16" s="8">
        <f t="shared" si="6"/>
        <v>0</v>
      </c>
      <c r="H16" s="8">
        <f t="shared" si="1"/>
        <v>0</v>
      </c>
      <c r="I16" s="9">
        <f t="shared" si="15"/>
        <v>0</v>
      </c>
      <c r="J16" s="10">
        <f t="shared" si="16"/>
        <v>0</v>
      </c>
      <c r="K16" s="11">
        <f t="shared" si="7"/>
        <v>0</v>
      </c>
      <c r="L16" s="12">
        <f t="shared" si="2"/>
        <v>0</v>
      </c>
      <c r="M16" s="11">
        <f t="shared" si="8"/>
        <v>0</v>
      </c>
      <c r="N16" s="11">
        <f t="shared" si="3"/>
        <v>0</v>
      </c>
      <c r="O16" s="43"/>
      <c r="R16">
        <v>220</v>
      </c>
      <c r="S16" s="319"/>
      <c r="T16" s="325">
        <f t="shared" si="20"/>
        <v>0</v>
      </c>
      <c r="U16" s="319"/>
      <c r="V16" s="3"/>
      <c r="W16" s="273"/>
      <c r="X16" s="88"/>
      <c r="AL16" s="80"/>
      <c r="AM16" s="80" t="s">
        <v>139</v>
      </c>
      <c r="AN16" s="82">
        <v>0</v>
      </c>
      <c r="AO16" s="81"/>
      <c r="AP16" s="70"/>
    </row>
    <row r="17" spans="1:42" x14ac:dyDescent="0.25">
      <c r="A17" t="s">
        <v>40</v>
      </c>
      <c r="B17" s="6" t="s">
        <v>98</v>
      </c>
      <c r="C17" s="7">
        <v>0</v>
      </c>
      <c r="D17" s="7">
        <v>8832</v>
      </c>
      <c r="E17" s="7">
        <f t="shared" si="4"/>
        <v>619.70477970000013</v>
      </c>
      <c r="F17" s="8">
        <f t="shared" si="5"/>
        <v>1.3052131874589296E-3</v>
      </c>
      <c r="G17" s="8">
        <f t="shared" si="6"/>
        <v>5.4076858461727557E-3</v>
      </c>
      <c r="H17" s="8">
        <f t="shared" si="1"/>
        <v>6.2914325773049413E-3</v>
      </c>
      <c r="I17" s="9">
        <f t="shared" si="15"/>
        <v>14.251947522940814</v>
      </c>
      <c r="J17" s="10">
        <f t="shared" si="16"/>
        <v>0</v>
      </c>
      <c r="K17" s="11">
        <f t="shared" si="7"/>
        <v>0</v>
      </c>
      <c r="L17" s="12">
        <f t="shared" si="2"/>
        <v>115955.18409978961</v>
      </c>
      <c r="M17" s="11">
        <f t="shared" si="8"/>
        <v>9662.9320083158</v>
      </c>
      <c r="N17" s="11">
        <f t="shared" si="3"/>
        <v>1.0940819755792346</v>
      </c>
      <c r="O17" s="43"/>
      <c r="R17">
        <v>215</v>
      </c>
      <c r="S17" s="319">
        <f t="shared" si="9"/>
        <v>0.79545753616413839</v>
      </c>
      <c r="T17" s="325">
        <f t="shared" si="20"/>
        <v>7.9545753616413837</v>
      </c>
      <c r="U17" s="319">
        <f t="shared" si="17"/>
        <v>1.257138130618773</v>
      </c>
      <c r="V17" s="3"/>
      <c r="W17" s="273"/>
      <c r="X17" s="88"/>
      <c r="AL17" s="80"/>
      <c r="AM17" s="80" t="s">
        <v>150</v>
      </c>
      <c r="AN17" s="82">
        <v>0</v>
      </c>
      <c r="AO17" s="81"/>
      <c r="AP17" s="70"/>
    </row>
    <row r="18" spans="1:42" x14ac:dyDescent="0.25">
      <c r="A18" t="s">
        <v>84</v>
      </c>
      <c r="B18" s="6" t="s">
        <v>93</v>
      </c>
      <c r="C18" s="20">
        <v>46326553.000000007</v>
      </c>
      <c r="D18" s="20">
        <v>349578</v>
      </c>
      <c r="E18" s="7">
        <f t="shared" si="4"/>
        <v>19728.829138400004</v>
      </c>
      <c r="F18" s="14">
        <f t="shared" si="5"/>
        <v>4.1552572786399108E-2</v>
      </c>
      <c r="G18" s="8">
        <f t="shared" si="6"/>
        <v>0.21404076117905113</v>
      </c>
      <c r="H18" s="8">
        <f t="shared" si="1"/>
        <v>0.20029311120288706</v>
      </c>
      <c r="I18" s="9">
        <f t="shared" si="15"/>
        <v>17.719145801693053</v>
      </c>
      <c r="J18" s="10">
        <f t="shared" si="16"/>
        <v>0.42586438793320108</v>
      </c>
      <c r="K18" s="11">
        <f t="shared" si="7"/>
        <v>7.5459531815371612</v>
      </c>
      <c r="L18" s="12">
        <f t="shared" si="2"/>
        <v>3691531.9838648415</v>
      </c>
      <c r="M18" s="11">
        <f t="shared" si="8"/>
        <v>307627.66532207013</v>
      </c>
      <c r="N18" s="11">
        <f t="shared" si="3"/>
        <v>0.87999721184419533</v>
      </c>
      <c r="O18" s="43"/>
      <c r="R18">
        <v>230</v>
      </c>
      <c r="S18" s="319">
        <f t="shared" si="9"/>
        <v>0.92447717226224624</v>
      </c>
      <c r="T18" s="325">
        <f t="shared" si="20"/>
        <v>9.2447717226224633</v>
      </c>
      <c r="U18" s="319">
        <f t="shared" si="17"/>
        <v>1.0816924744100984</v>
      </c>
      <c r="V18" s="3"/>
      <c r="W18" s="273"/>
      <c r="X18" s="88"/>
      <c r="AL18" s="80"/>
      <c r="AM18" s="80" t="s">
        <v>133</v>
      </c>
      <c r="AN18" s="82">
        <v>356.16896490000022</v>
      </c>
      <c r="AO18" s="81"/>
      <c r="AP18" s="70"/>
    </row>
    <row r="19" spans="1:42" hidden="1" x14ac:dyDescent="0.25">
      <c r="A19" t="s">
        <v>85</v>
      </c>
      <c r="B19" s="6" t="s">
        <v>94</v>
      </c>
      <c r="C19" s="7">
        <v>172289.00000000006</v>
      </c>
      <c r="D19" s="7">
        <v>282.97000000000003</v>
      </c>
      <c r="E19" s="7">
        <f t="shared" si="4"/>
        <v>37.292060900000003</v>
      </c>
      <c r="F19" s="8">
        <f t="shared" si="5"/>
        <v>7.8543995897150754E-5</v>
      </c>
      <c r="G19" s="8">
        <f t="shared" si="6"/>
        <v>1.7325779708916495E-4</v>
      </c>
      <c r="H19" s="8">
        <f t="shared" si="1"/>
        <v>3.7860041507938654E-4</v>
      </c>
      <c r="I19" s="9">
        <f t="shared" si="15"/>
        <v>7.5879421295270921</v>
      </c>
      <c r="J19" s="10">
        <f t="shared" si="16"/>
        <v>0.21645062017888542</v>
      </c>
      <c r="K19" s="11">
        <f t="shared" si="7"/>
        <v>1.6424147798176314</v>
      </c>
      <c r="L19" s="12">
        <f t="shared" si="2"/>
        <v>6977.851274946468</v>
      </c>
      <c r="M19" s="11">
        <f t="shared" si="8"/>
        <v>581.48760624553904</v>
      </c>
      <c r="N19" s="11">
        <f t="shared" si="3"/>
        <v>2.0549443624608226</v>
      </c>
      <c r="O19" s="43"/>
      <c r="R19">
        <v>230</v>
      </c>
      <c r="S19" s="319">
        <f t="shared" si="9"/>
        <v>0.39589263284489173</v>
      </c>
      <c r="T19" s="325">
        <f>S19*10</f>
        <v>3.9589263284489173</v>
      </c>
      <c r="U19" s="319">
        <f t="shared" si="17"/>
        <v>2.5259373805821586</v>
      </c>
      <c r="V19" s="3"/>
      <c r="W19" s="273"/>
      <c r="X19" s="88"/>
      <c r="AL19" s="80"/>
      <c r="AM19" s="80" t="s">
        <v>128</v>
      </c>
      <c r="AN19" s="82">
        <v>0</v>
      </c>
      <c r="AO19" s="81"/>
      <c r="AP19" s="70"/>
    </row>
    <row r="20" spans="1:42" hidden="1" x14ac:dyDescent="0.25">
      <c r="A20" t="s">
        <v>86</v>
      </c>
      <c r="B20" s="6" t="s">
        <v>95</v>
      </c>
      <c r="C20" s="7">
        <v>0</v>
      </c>
      <c r="D20" s="7">
        <v>0</v>
      </c>
      <c r="E20" s="7">
        <f t="shared" si="4"/>
        <v>0</v>
      </c>
      <c r="F20" s="8">
        <f t="shared" si="5"/>
        <v>0</v>
      </c>
      <c r="G20" s="8">
        <f t="shared" si="6"/>
        <v>0</v>
      </c>
      <c r="H20" s="8">
        <f t="shared" si="1"/>
        <v>0</v>
      </c>
      <c r="I20" s="9">
        <f t="shared" si="15"/>
        <v>0</v>
      </c>
      <c r="J20" s="10">
        <f t="shared" si="16"/>
        <v>0</v>
      </c>
      <c r="K20" s="11">
        <f t="shared" si="7"/>
        <v>0</v>
      </c>
      <c r="L20" s="12">
        <f t="shared" si="2"/>
        <v>0</v>
      </c>
      <c r="M20" s="11">
        <f t="shared" si="8"/>
        <v>0</v>
      </c>
      <c r="N20" s="11">
        <f t="shared" si="3"/>
        <v>0</v>
      </c>
      <c r="O20" s="43"/>
      <c r="R20">
        <v>230</v>
      </c>
      <c r="S20" s="319"/>
      <c r="T20" s="325">
        <f t="shared" si="20"/>
        <v>0</v>
      </c>
      <c r="U20" s="319"/>
      <c r="V20" s="3"/>
      <c r="W20" s="273"/>
      <c r="X20" s="88"/>
      <c r="AL20" s="80"/>
      <c r="AM20" s="80" t="s">
        <v>107</v>
      </c>
      <c r="AN20" s="82">
        <v>0</v>
      </c>
      <c r="AO20" s="81"/>
      <c r="AP20" s="70"/>
    </row>
    <row r="21" spans="1:42" x14ac:dyDescent="0.25">
      <c r="A21" t="s">
        <v>87</v>
      </c>
      <c r="B21" s="6" t="s">
        <v>96</v>
      </c>
      <c r="C21" s="7">
        <v>694570</v>
      </c>
      <c r="D21" s="7">
        <v>5850</v>
      </c>
      <c r="E21" s="7">
        <f t="shared" si="4"/>
        <v>299.42899990000001</v>
      </c>
      <c r="F21" s="8">
        <f t="shared" si="5"/>
        <v>6.3065300152487832E-4</v>
      </c>
      <c r="G21" s="8">
        <f t="shared" si="6"/>
        <v>3.5818571331646988E-3</v>
      </c>
      <c r="H21" s="8">
        <f t="shared" si="1"/>
        <v>3.0398948439169147E-3</v>
      </c>
      <c r="I21" s="9">
        <f t="shared" si="15"/>
        <v>19.53718578345357</v>
      </c>
      <c r="J21" s="10">
        <f t="shared" si="16"/>
        <v>0.43109981700908478</v>
      </c>
      <c r="K21" s="11">
        <f t="shared" si="7"/>
        <v>8.4224772161193258</v>
      </c>
      <c r="L21" s="12">
        <f t="shared" si="2"/>
        <v>56027.234169516247</v>
      </c>
      <c r="M21" s="11">
        <f t="shared" si="8"/>
        <v>4668.9361807930209</v>
      </c>
      <c r="N21" s="11">
        <f t="shared" si="3"/>
        <v>0.7981087488535078</v>
      </c>
      <c r="O21" s="43"/>
      <c r="R21">
        <v>230</v>
      </c>
      <c r="S21" s="319">
        <f t="shared" si="9"/>
        <v>1.0193314321801863</v>
      </c>
      <c r="T21" s="325">
        <f>S21*10</f>
        <v>10.193314321801862</v>
      </c>
      <c r="U21" s="319">
        <f t="shared" si="17"/>
        <v>0.98103518485754992</v>
      </c>
      <c r="V21" s="3"/>
      <c r="W21" s="273"/>
      <c r="X21" s="88"/>
      <c r="AL21" s="80"/>
      <c r="AM21" s="80" t="s">
        <v>108</v>
      </c>
      <c r="AN21" s="82">
        <v>5738.5177560000084</v>
      </c>
      <c r="AO21" s="81"/>
      <c r="AP21" s="70"/>
    </row>
    <row r="22" spans="1:42" x14ac:dyDescent="0.25">
      <c r="A22" t="s">
        <v>88</v>
      </c>
      <c r="B22" s="6" t="s">
        <v>97</v>
      </c>
      <c r="C22" s="7">
        <v>14285459.999999998</v>
      </c>
      <c r="D22" s="7">
        <v>30684</v>
      </c>
      <c r="E22" s="7">
        <f t="shared" si="4"/>
        <v>1572.9604026</v>
      </c>
      <c r="F22" s="8">
        <f t="shared" si="5"/>
        <v>3.3129463061719656E-3</v>
      </c>
      <c r="G22" s="8">
        <f>D22/$D$23</f>
        <v>1.8787299875901813E-2</v>
      </c>
      <c r="H22" s="8">
        <f t="shared" si="1"/>
        <v>1.5969175394320963E-2</v>
      </c>
      <c r="I22" s="9">
        <f>IFERROR((D22/E22),0)</f>
        <v>19.507166200294279</v>
      </c>
      <c r="J22" s="10">
        <f t="shared" si="16"/>
        <v>0.11010918812554864</v>
      </c>
      <c r="K22" s="11">
        <f>IFERROR(D22/C22*1000,0)</f>
        <v>2.147918232944547</v>
      </c>
      <c r="L22" s="12">
        <f t="shared" si="2"/>
        <v>294322.2628579028</v>
      </c>
      <c r="M22" s="11">
        <f>L22/12</f>
        <v>24526.855238158565</v>
      </c>
      <c r="N22" s="11">
        <f t="shared" si="3"/>
        <v>0.79933695861551834</v>
      </c>
      <c r="O22" s="43"/>
      <c r="R22">
        <v>230</v>
      </c>
      <c r="S22" s="319">
        <f t="shared" si="9"/>
        <v>1.0177651930588318</v>
      </c>
      <c r="T22" s="325">
        <f>S22*10</f>
        <v>10.177651930588318</v>
      </c>
      <c r="U22" s="319">
        <f t="shared" si="17"/>
        <v>0.98254490015969242</v>
      </c>
      <c r="V22" s="3"/>
      <c r="W22" s="273"/>
      <c r="X22" s="88"/>
      <c r="AL22" s="80"/>
      <c r="AM22" s="80" t="s">
        <v>109</v>
      </c>
      <c r="AN22" s="82">
        <v>0</v>
      </c>
      <c r="AO22" s="81"/>
      <c r="AP22" s="70"/>
    </row>
    <row r="23" spans="1:42" x14ac:dyDescent="0.25">
      <c r="B23" s="38" t="s">
        <v>46</v>
      </c>
      <c r="C23" s="40">
        <f t="shared" ref="C23:H23" si="24">SUM(C4:C22)</f>
        <v>298591028.03225809</v>
      </c>
      <c r="D23" s="40">
        <f t="shared" si="24"/>
        <v>1633230.97</v>
      </c>
      <c r="E23" s="40">
        <f t="shared" si="24"/>
        <v>98499.788734200003</v>
      </c>
      <c r="F23" s="299">
        <f t="shared" si="24"/>
        <v>0.20745882140853258</v>
      </c>
      <c r="G23" s="300">
        <f t="shared" si="24"/>
        <v>1.0000000000000002</v>
      </c>
      <c r="H23" s="300">
        <f t="shared" si="24"/>
        <v>0.99999999999999989</v>
      </c>
      <c r="I23" s="296">
        <f>IFERROR((D23/E23),0)</f>
        <v>16.581060639705999</v>
      </c>
      <c r="J23" s="297">
        <f>IFERROR(E23/C23*1000,0)</f>
        <v>0.32988194381901736</v>
      </c>
      <c r="K23" s="298">
        <f>IFERROR(D23/C23*1000,0)</f>
        <v>5.4697925144072137</v>
      </c>
      <c r="L23" s="21">
        <f>SUM(L4:L22)</f>
        <v>18430648.771167677</v>
      </c>
      <c r="M23" s="21">
        <f>SUM(M4:M22)</f>
        <v>1535887.3975973064</v>
      </c>
      <c r="N23" s="22"/>
      <c r="O23" s="43"/>
      <c r="R23">
        <v>215</v>
      </c>
      <c r="S23" s="319">
        <f>D23/((R23*E23)/12)</f>
        <v>0.92545454733242771</v>
      </c>
      <c r="T23" s="325">
        <f>S23*10</f>
        <v>9.2545454733242778</v>
      </c>
      <c r="U23" s="319">
        <f t="shared" si="17"/>
        <v>1.0805500960392334</v>
      </c>
      <c r="AL23" s="80"/>
      <c r="AM23" s="80" t="s">
        <v>110</v>
      </c>
      <c r="AN23" s="82">
        <v>0</v>
      </c>
      <c r="AO23" s="81"/>
      <c r="AP23" s="70"/>
    </row>
    <row r="24" spans="1:42" x14ac:dyDescent="0.25">
      <c r="B24" s="23"/>
      <c r="C24" s="3"/>
      <c r="D24" s="3"/>
      <c r="E24" s="3"/>
      <c r="F24" s="24"/>
      <c r="G24" s="24"/>
      <c r="H24" s="24"/>
      <c r="K24" s="25"/>
      <c r="AL24" s="80"/>
      <c r="AM24" s="80" t="s">
        <v>84</v>
      </c>
      <c r="AN24" s="82">
        <v>19728.829138400004</v>
      </c>
      <c r="AO24" s="81"/>
      <c r="AP24" s="70"/>
    </row>
    <row r="25" spans="1:42" hidden="1" x14ac:dyDescent="0.25">
      <c r="E25" s="3"/>
      <c r="F25" s="26"/>
      <c r="K25" s="27"/>
      <c r="AL25" s="80"/>
      <c r="AM25" s="80" t="s">
        <v>85</v>
      </c>
      <c r="AN25" s="82">
        <v>37.292060900000003</v>
      </c>
      <c r="AO25" s="81"/>
      <c r="AP25" s="70"/>
    </row>
    <row r="26" spans="1:42" ht="15" customHeight="1" x14ac:dyDescent="0.25">
      <c r="C26" s="3"/>
      <c r="D26" s="3"/>
      <c r="AL26" s="80"/>
      <c r="AM26" s="80" t="s">
        <v>86</v>
      </c>
      <c r="AN26" s="82">
        <v>0</v>
      </c>
      <c r="AO26" s="81"/>
      <c r="AP26" s="70"/>
    </row>
    <row r="27" spans="1:42" ht="15.75" x14ac:dyDescent="0.25">
      <c r="B27" s="328" t="s">
        <v>364</v>
      </c>
      <c r="C27" s="328"/>
      <c r="D27" s="328"/>
      <c r="E27" s="328"/>
      <c r="F27" s="328"/>
      <c r="G27" s="328"/>
      <c r="H27" s="328"/>
      <c r="I27" s="328"/>
      <c r="J27" s="328"/>
      <c r="K27" s="328"/>
      <c r="L27" s="33"/>
      <c r="M27" s="33"/>
      <c r="N27" s="28"/>
      <c r="O27" s="33" t="s">
        <v>48</v>
      </c>
      <c r="P27" s="33"/>
      <c r="T27" s="28"/>
      <c r="AL27" s="80"/>
      <c r="AM27" s="80" t="s">
        <v>87</v>
      </c>
      <c r="AN27" s="82">
        <v>299.42899990000001</v>
      </c>
      <c r="AO27" s="81"/>
      <c r="AP27" s="70"/>
    </row>
    <row r="28" spans="1:42" x14ac:dyDescent="0.25">
      <c r="A28" s="28" t="s">
        <v>286</v>
      </c>
      <c r="B28" s="6" t="s">
        <v>309</v>
      </c>
      <c r="C28" s="6" t="s">
        <v>50</v>
      </c>
      <c r="D28" s="7">
        <v>47196</v>
      </c>
      <c r="E28" s="7">
        <f>IFERROR(VLOOKUP(A28,$AM$3:$AN$77,2,FALSE),0)</f>
        <v>2915.2559673999999</v>
      </c>
      <c r="F28" s="8">
        <f t="shared" ref="F28:F37" si="25">E28/$F$2</f>
        <v>6.1400696882003064E-3</v>
      </c>
      <c r="G28" s="8">
        <f t="shared" ref="G28:G37" si="26">D28/SUM($D$38)</f>
        <v>1.7324839832363215E-2</v>
      </c>
      <c r="H28" s="8">
        <f t="shared" ref="H28:H37" si="27">E28/SUM($E$38)</f>
        <v>1.3319326447777106E-2</v>
      </c>
      <c r="I28" s="187">
        <f>IFERROR((D28/E28),0)</f>
        <v>16.189315973544588</v>
      </c>
      <c r="J28" s="9" t="s">
        <v>50</v>
      </c>
      <c r="K28" s="9" t="s">
        <v>50</v>
      </c>
      <c r="L28" s="12">
        <f>E28*$L$2</f>
        <v>545484.00056156155</v>
      </c>
      <c r="M28" s="11">
        <f>L28/12</f>
        <v>45457.000046796798</v>
      </c>
      <c r="N28" s="11">
        <f>IFERROR(M28/D28,0)</f>
        <v>0.96315365808112552</v>
      </c>
      <c r="O28" s="274">
        <v>6971</v>
      </c>
      <c r="P28" s="32">
        <f>E28/O28</f>
        <v>0.41819767141012765</v>
      </c>
      <c r="Q28" s="30">
        <f>O28/D28</f>
        <v>0.14770319518603273</v>
      </c>
      <c r="R28" s="318">
        <v>120</v>
      </c>
      <c r="S28" s="319">
        <f>D28/((R28*E28)/12)</f>
        <v>1.6189315973544587</v>
      </c>
      <c r="T28" s="326">
        <f>S28*10</f>
        <v>16.189315973544588</v>
      </c>
      <c r="U28" s="319">
        <f>(E28*R28)/D28/12</f>
        <v>0.61769132286634465</v>
      </c>
      <c r="V28" s="3"/>
      <c r="W28" s="25"/>
      <c r="X28" s="25"/>
      <c r="Y28" t="s">
        <v>352</v>
      </c>
      <c r="AA28" s="280">
        <f>SUM(D28:D30)</f>
        <v>852114.89999999991</v>
      </c>
      <c r="AB28" s="280">
        <f>SUM(E28:E30)</f>
        <v>26759.714002600005</v>
      </c>
      <c r="AC28">
        <v>120</v>
      </c>
      <c r="AD28" s="319">
        <f>AA28/((AC28*AB28)/12)</f>
        <v>3.1843199068465662</v>
      </c>
      <c r="AE28">
        <f>AD28*10</f>
        <v>31.843199068465662</v>
      </c>
      <c r="AF28">
        <f>AA28/AB28</f>
        <v>31.843199068465658</v>
      </c>
      <c r="AL28" s="80"/>
      <c r="AM28" s="80" t="s">
        <v>88</v>
      </c>
      <c r="AN28" s="82">
        <v>1572.9604026</v>
      </c>
      <c r="AO28" s="81"/>
      <c r="AP28" s="70"/>
    </row>
    <row r="29" spans="1:42" x14ac:dyDescent="0.25">
      <c r="A29" s="28" t="s">
        <v>284</v>
      </c>
      <c r="B29" s="6" t="s">
        <v>310</v>
      </c>
      <c r="C29" s="6" t="s">
        <v>50</v>
      </c>
      <c r="D29" s="7">
        <v>800850.2</v>
      </c>
      <c r="E29" s="7">
        <f t="shared" ref="E29:E37" si="28">IFERROR(VLOOKUP(A29,$AM$3:$AN$77,2,FALSE),0)</f>
        <v>23839.006215900004</v>
      </c>
      <c r="F29" s="8">
        <f t="shared" si="25"/>
        <v>5.0209367925112477E-2</v>
      </c>
      <c r="G29" s="8">
        <f t="shared" si="26"/>
        <v>0.29397833385702277</v>
      </c>
      <c r="H29" s="8">
        <f t="shared" si="27"/>
        <v>0.10891651008722322</v>
      </c>
      <c r="I29" s="9">
        <f>IFERROR((D29/E29),0)</f>
        <v>33.594110121329365</v>
      </c>
      <c r="J29" s="9" t="s">
        <v>50</v>
      </c>
      <c r="K29" s="9" t="s">
        <v>50</v>
      </c>
      <c r="L29" s="12" t="e">
        <f>#REF!*$L$2</f>
        <v>#REF!</v>
      </c>
      <c r="M29" s="11" t="e">
        <f t="shared" ref="M29:M44" si="29">L29/12</f>
        <v>#REF!</v>
      </c>
      <c r="N29" s="11">
        <f>IFERROR(M29/#REF!,0)</f>
        <v>0</v>
      </c>
      <c r="O29" s="274">
        <v>0</v>
      </c>
      <c r="P29" s="32" t="e">
        <f>#REF!/O29</f>
        <v>#REF!</v>
      </c>
      <c r="Q29" s="30" t="e">
        <f>O29/#REF!</f>
        <v>#REF!</v>
      </c>
      <c r="R29" s="318">
        <v>120</v>
      </c>
      <c r="S29" s="319">
        <f t="shared" ref="S29:S37" si="30">D29/((R29*E29)/12)</f>
        <v>3.3594110121329361</v>
      </c>
      <c r="T29" s="326">
        <f t="shared" ref="T29:T38" si="31">S29*10</f>
        <v>33.594110121329365</v>
      </c>
      <c r="U29" s="319">
        <f t="shared" ref="U29:U37" si="32">(E29*R29)/D29/12</f>
        <v>0.29767122760161646</v>
      </c>
      <c r="V29" s="3"/>
      <c r="W29" s="25"/>
      <c r="X29" s="25"/>
      <c r="Y29" t="s">
        <v>353</v>
      </c>
      <c r="AA29" s="280">
        <f>SUM(D31:D32)</f>
        <v>134788</v>
      </c>
      <c r="AB29" s="280">
        <f>SUM(E31:E32)</f>
        <v>6094.6867209000084</v>
      </c>
      <c r="AC29">
        <v>215</v>
      </c>
      <c r="AD29" s="319">
        <f>AA29/((AC29*AB29)/12)</f>
        <v>1.234362241621463</v>
      </c>
      <c r="AE29">
        <f>AD29*10</f>
        <v>12.343622416214631</v>
      </c>
      <c r="AF29">
        <f>AA29/AB29</f>
        <v>22.115656829051211</v>
      </c>
      <c r="AL29" s="80"/>
      <c r="AM29" s="80" t="s">
        <v>19</v>
      </c>
      <c r="AN29" s="82">
        <v>24624.971709999994</v>
      </c>
      <c r="AO29" s="81"/>
      <c r="AP29" s="70"/>
    </row>
    <row r="30" spans="1:42" ht="14.25" hidden="1" customHeight="1" x14ac:dyDescent="0.25">
      <c r="A30" s="6" t="s">
        <v>287</v>
      </c>
      <c r="B30" s="17" t="s">
        <v>308</v>
      </c>
      <c r="C30" s="6" t="s">
        <v>50</v>
      </c>
      <c r="D30" s="3">
        <v>4068.7000000000007</v>
      </c>
      <c r="E30" s="7">
        <f t="shared" si="28"/>
        <v>5.4518192999999986</v>
      </c>
      <c r="F30" s="8">
        <f t="shared" si="25"/>
        <v>1.1482542460698576E-5</v>
      </c>
      <c r="G30" s="8">
        <f t="shared" si="26"/>
        <v>1.49354978866718E-3</v>
      </c>
      <c r="H30" s="8">
        <f t="shared" si="27"/>
        <v>2.4908468348236905E-5</v>
      </c>
      <c r="I30" s="9">
        <f t="shared" ref="I30:I38" si="33">IFERROR((D30/E30),0)</f>
        <v>746.30133100706439</v>
      </c>
      <c r="L30" s="12">
        <f>E29*$L$2</f>
        <v>4460601.9593053544</v>
      </c>
      <c r="M30" s="11">
        <f t="shared" si="29"/>
        <v>371716.82994211285</v>
      </c>
      <c r="N30" s="11">
        <f>IFERROR(M30/D29,0)</f>
        <v>0.46415275908292569</v>
      </c>
      <c r="O30" s="274">
        <v>20402</v>
      </c>
      <c r="P30" s="32">
        <f>E29/O30</f>
        <v>1.1684641807616902</v>
      </c>
      <c r="Q30" s="30">
        <f>O30/D29</f>
        <v>2.5475425991028037E-2</v>
      </c>
      <c r="R30" s="318">
        <v>120</v>
      </c>
      <c r="S30" s="319">
        <f t="shared" si="30"/>
        <v>74.630133100706431</v>
      </c>
      <c r="T30" s="326">
        <f t="shared" si="31"/>
        <v>746.30133100706428</v>
      </c>
      <c r="U30" s="319">
        <f t="shared" si="32"/>
        <v>1.3399413326123816E-2</v>
      </c>
      <c r="V30" s="3"/>
      <c r="W30" s="25"/>
      <c r="X30" s="25"/>
      <c r="Y30" t="s">
        <v>354</v>
      </c>
      <c r="AA30" s="280">
        <f>SUM(D33:D37)</f>
        <v>1737278.1288968297</v>
      </c>
      <c r="AB30" s="280">
        <f>SUM(E33:E37)</f>
        <v>186019.72769659993</v>
      </c>
      <c r="AC30">
        <v>215</v>
      </c>
      <c r="AD30" s="319">
        <f>AA30/((AC30*AB30)/12)</f>
        <v>0.52125848093253646</v>
      </c>
      <c r="AE30">
        <f>AD30*10</f>
        <v>5.2125848093253646</v>
      </c>
      <c r="AF30">
        <f>AA30/AB30</f>
        <v>9.3392144500412773</v>
      </c>
      <c r="AL30" s="80" t="s">
        <v>99</v>
      </c>
      <c r="AM30" s="80" t="s">
        <v>23</v>
      </c>
      <c r="AN30" s="82">
        <v>4266.8284722000017</v>
      </c>
      <c r="AO30" s="81"/>
      <c r="AP30" s="70"/>
    </row>
    <row r="31" spans="1:42" x14ac:dyDescent="0.25">
      <c r="A31" s="19" t="s">
        <v>108</v>
      </c>
      <c r="B31" s="19" t="s">
        <v>59</v>
      </c>
      <c r="C31" s="6" t="s">
        <v>50</v>
      </c>
      <c r="D31" s="20">
        <v>132900</v>
      </c>
      <c r="E31" s="7">
        <f t="shared" si="28"/>
        <v>5738.5177560000084</v>
      </c>
      <c r="F31" s="14">
        <f t="shared" si="25"/>
        <v>1.2086382575949064E-2</v>
      </c>
      <c r="G31" s="8">
        <f t="shared" si="26"/>
        <v>4.8785304130033715E-2</v>
      </c>
      <c r="H31" s="8">
        <f t="shared" si="27"/>
        <v>2.6218346578567215E-2</v>
      </c>
      <c r="I31" s="9">
        <f t="shared" si="33"/>
        <v>23.159290543458553</v>
      </c>
      <c r="J31" s="9" t="s">
        <v>50</v>
      </c>
      <c r="K31" s="9" t="s">
        <v>50</v>
      </c>
      <c r="L31" s="12" t="e">
        <f>#REF!*$L$2</f>
        <v>#REF!</v>
      </c>
      <c r="M31" s="11" t="e">
        <f t="shared" si="29"/>
        <v>#REF!</v>
      </c>
      <c r="N31" s="11">
        <f>IFERROR(M31/#REF!,0)</f>
        <v>0</v>
      </c>
      <c r="O31" s="274">
        <v>0</v>
      </c>
      <c r="P31" s="32" t="e">
        <f>#REF!/O31</f>
        <v>#REF!</v>
      </c>
      <c r="Q31" s="65" t="e">
        <f>O31/#REF!</f>
        <v>#REF!</v>
      </c>
      <c r="R31" s="318">
        <v>215</v>
      </c>
      <c r="S31" s="319">
        <f t="shared" si="30"/>
        <v>1.2926115652162913</v>
      </c>
      <c r="T31" s="326">
        <f t="shared" si="31"/>
        <v>12.926115652162913</v>
      </c>
      <c r="U31" s="319">
        <f t="shared" si="32"/>
        <v>0.77362761320541873</v>
      </c>
      <c r="V31" s="3"/>
      <c r="W31" s="25"/>
      <c r="X31" s="25"/>
      <c r="AL31" s="80" t="s">
        <v>4</v>
      </c>
      <c r="AM31" s="80" t="s">
        <v>25</v>
      </c>
      <c r="AN31" s="82">
        <v>0</v>
      </c>
      <c r="AO31" s="81"/>
      <c r="AP31" s="70"/>
    </row>
    <row r="32" spans="1:42" ht="15" customHeight="1" x14ac:dyDescent="0.25">
      <c r="A32" s="19" t="s">
        <v>133</v>
      </c>
      <c r="B32" s="19" t="s">
        <v>62</v>
      </c>
      <c r="C32" s="6" t="s">
        <v>50</v>
      </c>
      <c r="D32" s="7">
        <v>1888</v>
      </c>
      <c r="E32" s="7">
        <f>IFERROR(VLOOKUP(A32,$AM$3:$AN$77,2,FALSE),0)</f>
        <v>356.16896490000022</v>
      </c>
      <c r="F32" s="14">
        <f t="shared" si="25"/>
        <v>7.5015788998129753E-4</v>
      </c>
      <c r="G32" s="8">
        <f t="shared" si="26"/>
        <v>6.9305232654254072E-4</v>
      </c>
      <c r="H32" s="8">
        <f t="shared" si="27"/>
        <v>1.6272775931579315E-3</v>
      </c>
      <c r="I32" s="9">
        <f t="shared" si="33"/>
        <v>5.3008548920877603</v>
      </c>
      <c r="J32" s="9" t="s">
        <v>50</v>
      </c>
      <c r="K32" s="9" t="s">
        <v>50</v>
      </c>
      <c r="L32" s="12" t="e">
        <f>#REF!*$L$2</f>
        <v>#REF!</v>
      </c>
      <c r="M32" s="11" t="e">
        <f t="shared" si="29"/>
        <v>#REF!</v>
      </c>
      <c r="N32" s="11">
        <f>IFERROR(M32/#REF!,0)</f>
        <v>0</v>
      </c>
      <c r="O32" s="274">
        <v>9380</v>
      </c>
      <c r="P32" s="32" t="e">
        <f>#REF!/O32</f>
        <v>#REF!</v>
      </c>
      <c r="Q32" s="65" t="e">
        <f>O32/#REF!</f>
        <v>#REF!</v>
      </c>
      <c r="R32" s="318">
        <v>215</v>
      </c>
      <c r="S32" s="319">
        <f t="shared" si="30"/>
        <v>0.29586166839559591</v>
      </c>
      <c r="T32" s="326">
        <f t="shared" si="31"/>
        <v>2.9586166839559591</v>
      </c>
      <c r="U32" s="319">
        <f t="shared" si="32"/>
        <v>3.3799579561043456</v>
      </c>
      <c r="V32" s="3"/>
      <c r="W32" s="25"/>
      <c r="X32" s="25"/>
      <c r="AL32" s="80"/>
      <c r="AM32" s="80" t="s">
        <v>21</v>
      </c>
      <c r="AN32" s="82">
        <v>1439.0730750999999</v>
      </c>
      <c r="AO32" s="81"/>
      <c r="AP32" s="70"/>
    </row>
    <row r="33" spans="1:42" ht="13.5" hidden="1" customHeight="1" x14ac:dyDescent="0.25">
      <c r="A33" s="28" t="s">
        <v>129</v>
      </c>
      <c r="B33" s="19" t="s">
        <v>129</v>
      </c>
      <c r="C33" s="6" t="s">
        <v>50</v>
      </c>
      <c r="D33" s="141">
        <v>0</v>
      </c>
      <c r="E33" s="7">
        <f t="shared" si="28"/>
        <v>0</v>
      </c>
      <c r="F33" s="14">
        <f t="shared" si="25"/>
        <v>0</v>
      </c>
      <c r="G33" s="8">
        <f t="shared" si="26"/>
        <v>0</v>
      </c>
      <c r="H33" s="8">
        <f t="shared" si="27"/>
        <v>0</v>
      </c>
      <c r="I33" s="9">
        <f t="shared" si="33"/>
        <v>0</v>
      </c>
      <c r="J33" s="9" t="s">
        <v>50</v>
      </c>
      <c r="K33" s="9" t="s">
        <v>50</v>
      </c>
      <c r="L33" s="12" t="e">
        <f>#REF!*$L$2</f>
        <v>#REF!</v>
      </c>
      <c r="M33" s="11" t="e">
        <f t="shared" si="29"/>
        <v>#REF!</v>
      </c>
      <c r="N33" s="11">
        <f>IFERROR(M33/#REF!,0)</f>
        <v>0</v>
      </c>
      <c r="O33" s="274">
        <v>2613.7999999999997</v>
      </c>
      <c r="P33" s="32" t="e">
        <f>#REF!/O33</f>
        <v>#REF!</v>
      </c>
      <c r="Q33" s="65" t="e">
        <f>O33/#REF!</f>
        <v>#REF!</v>
      </c>
      <c r="R33" s="318">
        <v>215</v>
      </c>
      <c r="S33" s="319"/>
      <c r="T33" s="326">
        <f t="shared" si="31"/>
        <v>0</v>
      </c>
      <c r="U33" s="319" t="e">
        <f t="shared" si="32"/>
        <v>#DIV/0!</v>
      </c>
      <c r="V33" s="3"/>
      <c r="W33" s="25"/>
      <c r="X33" s="25"/>
      <c r="AA33" s="280">
        <f>SUM(AA28:AA30)</f>
        <v>2724181.0288968296</v>
      </c>
      <c r="AB33" s="280">
        <f>SUM(AB28:AB30)</f>
        <v>218874.12842009997</v>
      </c>
      <c r="AC33">
        <v>215</v>
      </c>
      <c r="AD33" s="319">
        <f>AA33/((AC33*AB33)/12)</f>
        <v>0.69467924024770333</v>
      </c>
      <c r="AE33">
        <f>AD33*10</f>
        <v>6.9467924024770333</v>
      </c>
      <c r="AF33">
        <f>AA33/AB33</f>
        <v>12.44633638777135</v>
      </c>
      <c r="AL33" s="80"/>
      <c r="AM33" s="80" t="s">
        <v>119</v>
      </c>
      <c r="AN33" s="82">
        <v>0</v>
      </c>
      <c r="AO33" s="81"/>
      <c r="AP33" s="70"/>
    </row>
    <row r="34" spans="1:42" ht="10.5" hidden="1" customHeight="1" x14ac:dyDescent="0.25">
      <c r="A34" s="28" t="s">
        <v>274</v>
      </c>
      <c r="B34" s="19" t="s">
        <v>130</v>
      </c>
      <c r="C34" s="6" t="s">
        <v>50</v>
      </c>
      <c r="D34" s="141">
        <v>0</v>
      </c>
      <c r="E34" s="7">
        <f t="shared" si="28"/>
        <v>0</v>
      </c>
      <c r="F34" s="14">
        <f t="shared" si="25"/>
        <v>0</v>
      </c>
      <c r="G34" s="8">
        <f t="shared" si="26"/>
        <v>0</v>
      </c>
      <c r="H34" s="8">
        <f t="shared" si="27"/>
        <v>0</v>
      </c>
      <c r="I34" s="9">
        <f t="shared" si="33"/>
        <v>0</v>
      </c>
      <c r="J34" s="9" t="s">
        <v>50</v>
      </c>
      <c r="K34" s="9" t="s">
        <v>50</v>
      </c>
      <c r="L34" s="12" t="e">
        <f>#REF!*$L$2</f>
        <v>#REF!</v>
      </c>
      <c r="M34" s="11" t="e">
        <f t="shared" si="29"/>
        <v>#REF!</v>
      </c>
      <c r="N34" s="11">
        <f>IFERROR(M34/#REF!,0)</f>
        <v>0</v>
      </c>
      <c r="O34" s="274"/>
      <c r="P34" s="32" t="e">
        <f>#REF!/O34</f>
        <v>#REF!</v>
      </c>
      <c r="Q34" s="65" t="e">
        <f>O34/#REF!</f>
        <v>#REF!</v>
      </c>
      <c r="R34" s="318">
        <v>215</v>
      </c>
      <c r="S34" s="319" t="e">
        <f t="shared" si="30"/>
        <v>#DIV/0!</v>
      </c>
      <c r="T34" s="326" t="e">
        <f t="shared" si="31"/>
        <v>#DIV/0!</v>
      </c>
      <c r="U34" s="319" t="e">
        <f t="shared" si="32"/>
        <v>#DIV/0!</v>
      </c>
      <c r="V34" s="3"/>
      <c r="W34" s="25"/>
      <c r="X34" s="25"/>
      <c r="AL34" s="80"/>
      <c r="AM34" s="80" t="s">
        <v>145</v>
      </c>
      <c r="AN34" s="82">
        <v>0</v>
      </c>
      <c r="AO34" s="81"/>
      <c r="AP34" s="70"/>
    </row>
    <row r="35" spans="1:42" x14ac:dyDescent="0.25">
      <c r="A35" s="28" t="s">
        <v>275</v>
      </c>
      <c r="B35" s="19" t="s">
        <v>311</v>
      </c>
      <c r="C35" s="6" t="s">
        <v>50</v>
      </c>
      <c r="D35" s="141">
        <v>1737278.1288968297</v>
      </c>
      <c r="E35" s="7">
        <f t="shared" si="28"/>
        <v>186019.72768499993</v>
      </c>
      <c r="F35" s="14">
        <f t="shared" si="25"/>
        <v>0.39179204301041282</v>
      </c>
      <c r="G35" s="8">
        <f t="shared" si="26"/>
        <v>0.63772492006537063</v>
      </c>
      <c r="H35" s="8">
        <f t="shared" si="27"/>
        <v>0.84989363077192781</v>
      </c>
      <c r="I35" s="9">
        <f t="shared" si="33"/>
        <v>9.3392144506236612</v>
      </c>
      <c r="J35" s="9" t="s">
        <v>50</v>
      </c>
      <c r="K35" s="9" t="s">
        <v>50</v>
      </c>
      <c r="L35" s="12" t="e">
        <f>#REF!*$L$2</f>
        <v>#REF!</v>
      </c>
      <c r="M35" s="11" t="e">
        <f t="shared" si="29"/>
        <v>#REF!</v>
      </c>
      <c r="N35" s="11">
        <f>IFERROR(M35/#REF!,0)</f>
        <v>0</v>
      </c>
      <c r="O35" s="274"/>
      <c r="P35" s="32" t="e">
        <f>#REF!/O35</f>
        <v>#REF!</v>
      </c>
      <c r="Q35" s="65" t="e">
        <f>O35/#REF!</f>
        <v>#REF!</v>
      </c>
      <c r="R35" s="318">
        <v>215</v>
      </c>
      <c r="S35" s="319">
        <f t="shared" si="30"/>
        <v>0.52125848096504157</v>
      </c>
      <c r="T35" s="326">
        <f t="shared" si="31"/>
        <v>5.2125848096504157</v>
      </c>
      <c r="U35" s="319">
        <f t="shared" si="32"/>
        <v>1.9184340140588818</v>
      </c>
      <c r="V35" s="3"/>
      <c r="W35" s="25"/>
      <c r="X35" s="25"/>
      <c r="AL35" s="80"/>
      <c r="AM35" s="80" t="s">
        <v>73</v>
      </c>
      <c r="AN35" s="82">
        <v>0</v>
      </c>
      <c r="AO35" s="81"/>
      <c r="AP35" s="70"/>
    </row>
    <row r="36" spans="1:42" ht="8.25" hidden="1" customHeight="1" x14ac:dyDescent="0.25">
      <c r="A36" s="28" t="s">
        <v>132</v>
      </c>
      <c r="B36" s="6" t="s">
        <v>132</v>
      </c>
      <c r="C36" s="28"/>
      <c r="D36" s="141">
        <v>0</v>
      </c>
      <c r="E36" s="7">
        <f t="shared" si="28"/>
        <v>0</v>
      </c>
      <c r="F36" s="14">
        <f t="shared" si="25"/>
        <v>0</v>
      </c>
      <c r="G36" s="8">
        <f t="shared" si="26"/>
        <v>0</v>
      </c>
      <c r="H36" s="8">
        <f t="shared" si="27"/>
        <v>0</v>
      </c>
      <c r="I36" s="9">
        <f t="shared" si="33"/>
        <v>0</v>
      </c>
      <c r="J36" s="28"/>
      <c r="K36" s="28"/>
      <c r="L36" s="12" t="e">
        <f>#REF!*$L$2</f>
        <v>#REF!</v>
      </c>
      <c r="M36" s="11" t="e">
        <f t="shared" si="29"/>
        <v>#REF!</v>
      </c>
      <c r="N36" s="11">
        <f>IFERROR(M36/#REF!,0)</f>
        <v>0</v>
      </c>
      <c r="O36" s="274"/>
      <c r="P36" s="32" t="e">
        <f>#REF!/O36</f>
        <v>#REF!</v>
      </c>
      <c r="Q36" s="65" t="e">
        <f>O36/#REF!</f>
        <v>#REF!</v>
      </c>
      <c r="R36" s="318">
        <v>215</v>
      </c>
      <c r="S36" s="319"/>
      <c r="T36" s="326">
        <f t="shared" si="31"/>
        <v>0</v>
      </c>
      <c r="U36" s="319" t="e">
        <f t="shared" si="32"/>
        <v>#DIV/0!</v>
      </c>
      <c r="V36" s="3"/>
      <c r="W36" s="25"/>
      <c r="X36" s="25"/>
      <c r="AL36" s="80"/>
      <c r="AM36" s="80" t="s">
        <v>74</v>
      </c>
      <c r="AN36" s="82">
        <v>0</v>
      </c>
      <c r="AO36" s="81"/>
      <c r="AP36" s="70"/>
    </row>
    <row r="37" spans="1:42" hidden="1" x14ac:dyDescent="0.25">
      <c r="A37" s="28" t="s">
        <v>277</v>
      </c>
      <c r="B37" s="6" t="s">
        <v>312</v>
      </c>
      <c r="C37" s="28"/>
      <c r="D37" s="141">
        <v>0</v>
      </c>
      <c r="E37" s="7">
        <f t="shared" si="28"/>
        <v>1.1600000000000001E-5</v>
      </c>
      <c r="F37" s="14">
        <f t="shared" si="25"/>
        <v>2.4431751166826738E-11</v>
      </c>
      <c r="G37" s="8">
        <f t="shared" si="26"/>
        <v>0</v>
      </c>
      <c r="H37" s="8">
        <f t="shared" si="27"/>
        <v>5.2998497738094174E-11</v>
      </c>
      <c r="I37" s="9">
        <f t="shared" si="33"/>
        <v>0</v>
      </c>
      <c r="J37" s="28"/>
      <c r="K37" s="28"/>
      <c r="L37" s="12">
        <f>E31*$L$2</f>
        <v>1073754.6403612036</v>
      </c>
      <c r="M37" s="11">
        <f t="shared" si="29"/>
        <v>89479.553363433632</v>
      </c>
      <c r="N37" s="11">
        <f>IFERROR(M37/D31,0)</f>
        <v>0.67328482590995964</v>
      </c>
      <c r="O37" s="274">
        <v>2364</v>
      </c>
      <c r="P37" s="32">
        <f>E31/O37</f>
        <v>2.427460979695435</v>
      </c>
      <c r="Q37" s="65">
        <f>O37/D31</f>
        <v>1.7787810383747178E-2</v>
      </c>
      <c r="R37" s="318">
        <v>215</v>
      </c>
      <c r="S37" s="319">
        <f t="shared" si="30"/>
        <v>0</v>
      </c>
      <c r="T37" s="326">
        <f t="shared" si="31"/>
        <v>0</v>
      </c>
      <c r="U37" s="319" t="e">
        <f t="shared" si="32"/>
        <v>#DIV/0!</v>
      </c>
      <c r="V37" s="3"/>
      <c r="W37" s="25"/>
      <c r="X37" s="25"/>
      <c r="AL37" s="80"/>
      <c r="AM37" s="80" t="s">
        <v>75</v>
      </c>
      <c r="AN37" s="82">
        <v>0</v>
      </c>
      <c r="AO37" s="81"/>
      <c r="AP37" s="70"/>
    </row>
    <row r="38" spans="1:42" x14ac:dyDescent="0.25">
      <c r="A38" s="19"/>
      <c r="B38" s="38" t="s">
        <v>46</v>
      </c>
      <c r="C38" s="38"/>
      <c r="D38" s="40">
        <f>SUM(D28:D37)</f>
        <v>2724181.0288968296</v>
      </c>
      <c r="E38" s="40">
        <f>SUM(E28:E37)</f>
        <v>218874.12842009994</v>
      </c>
      <c r="F38" s="299">
        <f>SUM(F28:F37)</f>
        <v>0.46098950365654839</v>
      </c>
      <c r="G38" s="41">
        <f>SUM(G28:G37)</f>
        <v>1</v>
      </c>
      <c r="H38" s="41">
        <f>SUM(H28:H37)</f>
        <v>1</v>
      </c>
      <c r="I38" s="296">
        <f t="shared" si="33"/>
        <v>12.446336387771352</v>
      </c>
      <c r="J38" s="38"/>
      <c r="K38" s="38"/>
      <c r="L38" s="12"/>
      <c r="M38" s="11"/>
      <c r="N38" s="11"/>
      <c r="O38" s="274"/>
      <c r="P38" s="32"/>
      <c r="Q38" s="65"/>
      <c r="R38" s="318"/>
      <c r="S38" s="65"/>
      <c r="T38" s="326">
        <f t="shared" si="31"/>
        <v>0</v>
      </c>
      <c r="U38" s="65"/>
      <c r="AL38" s="80"/>
      <c r="AM38" s="80" t="s">
        <v>76</v>
      </c>
      <c r="AN38" s="82">
        <v>0</v>
      </c>
      <c r="AO38" s="81"/>
      <c r="AP38" s="70"/>
    </row>
    <row r="39" spans="1:42" x14ac:dyDescent="0.25">
      <c r="L39" s="12"/>
      <c r="M39" s="11"/>
      <c r="N39" s="11"/>
      <c r="O39" s="274"/>
      <c r="P39" s="32"/>
      <c r="Q39" s="65"/>
      <c r="R39" s="65"/>
      <c r="S39" s="65"/>
      <c r="T39" s="273"/>
      <c r="U39" s="65"/>
      <c r="AL39" s="80"/>
      <c r="AM39" s="80" t="s">
        <v>37</v>
      </c>
      <c r="AN39" s="82">
        <v>90.639605500000016</v>
      </c>
      <c r="AO39" s="81"/>
      <c r="AP39" s="70"/>
    </row>
    <row r="40" spans="1:42" x14ac:dyDescent="0.25">
      <c r="D40" s="280"/>
      <c r="E40" s="280"/>
      <c r="F40" s="280"/>
      <c r="G40" s="280"/>
      <c r="H40" s="280"/>
      <c r="I40" s="65"/>
      <c r="J40" s="280"/>
      <c r="K40" s="280"/>
      <c r="L40" s="280" t="e">
        <f t="shared" ref="L40:Q40" si="34">SUM(L28:L29,L35,L37,L31)</f>
        <v>#REF!</v>
      </c>
      <c r="M40" s="280" t="e">
        <f t="shared" si="34"/>
        <v>#REF!</v>
      </c>
      <c r="N40" s="280">
        <f t="shared" si="34"/>
        <v>1.636438483991085</v>
      </c>
      <c r="O40" s="280">
        <f t="shared" si="34"/>
        <v>9335</v>
      </c>
      <c r="P40" s="280" t="e">
        <f t="shared" si="34"/>
        <v>#REF!</v>
      </c>
      <c r="Q40" s="280" t="e">
        <f t="shared" si="34"/>
        <v>#REF!</v>
      </c>
      <c r="R40" s="318"/>
      <c r="S40" s="319"/>
      <c r="T40" s="273"/>
      <c r="U40" s="65"/>
      <c r="AL40" s="80"/>
      <c r="AM40" s="80" t="s">
        <v>77</v>
      </c>
      <c r="AN40" s="82">
        <v>1.2487834</v>
      </c>
      <c r="AO40" s="81"/>
      <c r="AP40" s="70"/>
    </row>
    <row r="41" spans="1:42" x14ac:dyDescent="0.25">
      <c r="B41" s="6" t="s">
        <v>163</v>
      </c>
      <c r="C41" s="28"/>
      <c r="D41" s="7">
        <v>5342192</v>
      </c>
      <c r="E41" s="7">
        <f>SUM(E34:E37)</f>
        <v>186019.72769659993</v>
      </c>
      <c r="F41" s="28"/>
      <c r="G41" s="28"/>
      <c r="H41" s="28"/>
      <c r="I41" s="9">
        <f>IFERROR((D41/E41),0)</f>
        <v>28.718416407496143</v>
      </c>
      <c r="J41" s="28"/>
      <c r="K41" s="28"/>
      <c r="L41" s="73"/>
      <c r="M41" s="11"/>
      <c r="N41" s="11"/>
      <c r="O41" s="274"/>
      <c r="P41" s="32"/>
      <c r="Q41" s="65"/>
      <c r="R41" s="65"/>
      <c r="S41" s="65"/>
      <c r="T41" s="65"/>
      <c r="U41" s="65"/>
      <c r="AL41" s="80"/>
      <c r="AM41" s="80" t="s">
        <v>78</v>
      </c>
      <c r="AN41" s="82">
        <v>3308.1644179999989</v>
      </c>
      <c r="AO41" s="81"/>
      <c r="AP41" s="70"/>
    </row>
    <row r="42" spans="1:42" x14ac:dyDescent="0.25">
      <c r="L42" s="73">
        <f>E33*$L$2</f>
        <v>0</v>
      </c>
      <c r="M42" s="11">
        <f t="shared" si="29"/>
        <v>0</v>
      </c>
      <c r="N42" s="11">
        <f>IFERROR(M42/D33,0)</f>
        <v>0</v>
      </c>
      <c r="O42" s="275">
        <v>0</v>
      </c>
      <c r="P42" s="32" t="e">
        <f>E33/O42</f>
        <v>#DIV/0!</v>
      </c>
      <c r="Q42" s="65" t="e">
        <f>O42/D33</f>
        <v>#DIV/0!</v>
      </c>
      <c r="R42" s="65"/>
      <c r="S42" s="65"/>
      <c r="T42" s="65"/>
      <c r="U42" s="65"/>
      <c r="AL42" s="80"/>
      <c r="AM42" s="80" t="s">
        <v>120</v>
      </c>
      <c r="AN42" s="82">
        <v>0</v>
      </c>
      <c r="AO42" s="81"/>
      <c r="AP42" s="70"/>
    </row>
    <row r="43" spans="1:42" x14ac:dyDescent="0.25">
      <c r="L43" s="73">
        <f>E34*$L$2</f>
        <v>0</v>
      </c>
      <c r="M43" s="11">
        <f t="shared" si="29"/>
        <v>0</v>
      </c>
      <c r="N43" s="11">
        <f>IFERROR(M43/D34,0)</f>
        <v>0</v>
      </c>
      <c r="O43" s="275">
        <v>254</v>
      </c>
      <c r="P43" s="32">
        <f>E34/O43</f>
        <v>0</v>
      </c>
      <c r="Q43" s="65" t="e">
        <f>O43/D34</f>
        <v>#DIV/0!</v>
      </c>
      <c r="R43" s="65"/>
      <c r="S43" s="65"/>
      <c r="T43" s="65"/>
      <c r="U43" s="65"/>
      <c r="AL43" s="80"/>
      <c r="AM43" s="80" t="s">
        <v>121</v>
      </c>
      <c r="AN43" s="82">
        <v>0</v>
      </c>
      <c r="AO43" s="81"/>
      <c r="AP43" s="70"/>
    </row>
    <row r="44" spans="1:42" ht="15.75" x14ac:dyDescent="0.25">
      <c r="B44" s="331" t="s">
        <v>79</v>
      </c>
      <c r="C44" s="332"/>
      <c r="D44" s="332"/>
      <c r="E44" s="332"/>
      <c r="F44" s="332"/>
      <c r="G44" s="332"/>
      <c r="H44" s="332"/>
      <c r="I44" s="332"/>
      <c r="J44" s="332"/>
      <c r="K44" s="333"/>
      <c r="L44" s="73">
        <f>E35*$L$2</f>
        <v>34806818.466607504</v>
      </c>
      <c r="M44" s="11">
        <f t="shared" si="29"/>
        <v>2900568.2055506255</v>
      </c>
      <c r="N44" s="11">
        <f>IFERROR(M44/D35,0)</f>
        <v>1.6696049741859607</v>
      </c>
      <c r="O44" s="274">
        <v>116635</v>
      </c>
      <c r="P44" s="32">
        <f>E35/O44</f>
        <v>1.5948877068204221</v>
      </c>
      <c r="Q44" s="65">
        <f>O44/D35</f>
        <v>6.7136630606213374E-2</v>
      </c>
      <c r="R44" s="65"/>
      <c r="S44" s="65"/>
      <c r="T44" s="65"/>
      <c r="U44" s="65"/>
      <c r="AL44" s="80"/>
      <c r="AM44" s="80" t="s">
        <v>122</v>
      </c>
      <c r="AN44" s="82">
        <v>0</v>
      </c>
      <c r="AO44" s="81"/>
      <c r="AP44" s="70"/>
    </row>
    <row r="45" spans="1:42" x14ac:dyDescent="0.25">
      <c r="A45" t="s">
        <v>77</v>
      </c>
      <c r="B45" s="37" t="s">
        <v>80</v>
      </c>
      <c r="C45" s="6" t="s">
        <v>50</v>
      </c>
      <c r="D45" s="6" t="s">
        <v>50</v>
      </c>
      <c r="E45" s="7">
        <f>IFERROR(VLOOKUP(A45,$AM$3:$AN$77,2,FALSE),0)</f>
        <v>1.2487834</v>
      </c>
      <c r="F45" s="14">
        <f>E45/$F$2</f>
        <v>2.6301694215572293E-6</v>
      </c>
      <c r="G45" s="6" t="s">
        <v>50</v>
      </c>
      <c r="H45" s="28"/>
      <c r="I45" s="28"/>
      <c r="J45" s="28"/>
      <c r="K45" s="28"/>
      <c r="L45" s="72" t="s">
        <v>50</v>
      </c>
      <c r="M45" s="36" t="s">
        <v>50</v>
      </c>
      <c r="N45" s="28"/>
      <c r="O45" s="275" t="s">
        <v>50</v>
      </c>
      <c r="P45" s="32" t="e">
        <f>E36/O45</f>
        <v>#VALUE!</v>
      </c>
      <c r="Q45" s="65" t="e">
        <f>O45/D36</f>
        <v>#VALUE!</v>
      </c>
      <c r="R45" s="65"/>
      <c r="S45" s="65"/>
      <c r="T45" s="65"/>
      <c r="U45" s="65"/>
      <c r="AL45" s="80"/>
      <c r="AM45" s="80" t="s">
        <v>123</v>
      </c>
      <c r="AN45" s="82">
        <v>0</v>
      </c>
      <c r="AO45" s="81"/>
      <c r="AP45" s="70"/>
    </row>
    <row r="46" spans="1:42" x14ac:dyDescent="0.25">
      <c r="A46" t="s">
        <v>78</v>
      </c>
      <c r="B46" s="37" t="s">
        <v>81</v>
      </c>
      <c r="C46" s="6" t="s">
        <v>50</v>
      </c>
      <c r="D46" s="6" t="s">
        <v>50</v>
      </c>
      <c r="E46" s="7">
        <f>IFERROR(VLOOKUP(A46,$AM$3:$AN$77,2,FALSE),0)</f>
        <v>3308.1644179999989</v>
      </c>
      <c r="F46" s="14">
        <f>E46/$F$2</f>
        <v>6.9676077482350145E-3</v>
      </c>
      <c r="G46" s="6" t="s">
        <v>50</v>
      </c>
      <c r="H46" s="28"/>
      <c r="I46" s="28"/>
      <c r="J46" s="28"/>
      <c r="K46" s="28"/>
      <c r="O46" s="276">
        <v>30121</v>
      </c>
      <c r="P46" s="32">
        <f>E37/O46</f>
        <v>3.8511337604993194E-10</v>
      </c>
      <c r="Q46" s="65" t="e">
        <f>O46/D37</f>
        <v>#DIV/0!</v>
      </c>
      <c r="R46" s="65"/>
      <c r="S46" s="65"/>
      <c r="T46" s="65"/>
      <c r="U46" s="65"/>
      <c r="AL46" s="81"/>
      <c r="AM46" s="80" t="s">
        <v>278</v>
      </c>
      <c r="AN46" s="82">
        <v>-36048.150981299994</v>
      </c>
      <c r="AO46" s="81"/>
      <c r="AP46" s="70"/>
    </row>
    <row r="47" spans="1:42" x14ac:dyDescent="0.25">
      <c r="B47" s="38" t="s">
        <v>46</v>
      </c>
      <c r="C47" s="39"/>
      <c r="D47" s="39"/>
      <c r="E47" s="40">
        <f>SUM(E45:E46)</f>
        <v>3309.4132013999988</v>
      </c>
      <c r="F47" s="41">
        <f>SUM(F45:F46)</f>
        <v>6.970237917656572E-3</v>
      </c>
      <c r="G47" s="39"/>
      <c r="H47" s="39"/>
      <c r="I47" s="39"/>
      <c r="J47" s="39"/>
      <c r="K47" s="39"/>
      <c r="AL47" s="81"/>
      <c r="AM47" s="80" t="s">
        <v>40</v>
      </c>
      <c r="AN47" s="82">
        <v>619.70477970000013</v>
      </c>
      <c r="AO47" s="81"/>
      <c r="AP47" s="70"/>
    </row>
    <row r="48" spans="1:42" x14ac:dyDescent="0.25">
      <c r="AL48" s="81"/>
      <c r="AM48" s="80" t="s">
        <v>282</v>
      </c>
      <c r="AN48" s="82">
        <v>34220.394290300006</v>
      </c>
      <c r="AO48" s="81"/>
      <c r="AP48" s="70"/>
    </row>
    <row r="49" spans="4:42" x14ac:dyDescent="0.25">
      <c r="F49" s="43">
        <f>SUM(F47,F38)</f>
        <v>0.46795974157420495</v>
      </c>
      <c r="AL49" s="81"/>
      <c r="AM49" s="80" t="s">
        <v>35</v>
      </c>
      <c r="AN49" s="82">
        <v>0</v>
      </c>
      <c r="AO49" s="81"/>
      <c r="AP49" s="70"/>
    </row>
    <row r="50" spans="4:42" x14ac:dyDescent="0.25">
      <c r="H50" s="43">
        <f>SUM(F49,F23)</f>
        <v>0.6754185629827375</v>
      </c>
      <c r="AL50" s="81" t="s">
        <v>82</v>
      </c>
      <c r="AM50" s="81" t="s">
        <v>33</v>
      </c>
      <c r="AN50" s="81">
        <v>336.5683633999999</v>
      </c>
      <c r="AO50" s="81"/>
      <c r="AP50" s="70"/>
    </row>
    <row r="51" spans="4:42" x14ac:dyDescent="0.25">
      <c r="D51" s="43">
        <f>SUM(F29:F32)</f>
        <v>6.3057390933503543E-2</v>
      </c>
      <c r="F51" s="43">
        <f>G38-SUM(F49,F23)</f>
        <v>0.3245814370172625</v>
      </c>
      <c r="AL51" s="81"/>
      <c r="AM51" s="81" t="s">
        <v>71</v>
      </c>
      <c r="AN51" s="81">
        <v>1824.7652072999997</v>
      </c>
      <c r="AO51" s="81"/>
      <c r="AP51" s="70"/>
    </row>
    <row r="52" spans="4:42" x14ac:dyDescent="0.25">
      <c r="AL52" s="81"/>
      <c r="AM52" s="81" t="s">
        <v>124</v>
      </c>
      <c r="AN52" s="81">
        <v>0</v>
      </c>
      <c r="AO52" s="81"/>
      <c r="AP52" s="70"/>
    </row>
    <row r="53" spans="4:42" x14ac:dyDescent="0.25">
      <c r="AL53" s="81"/>
      <c r="AM53" s="81" t="s">
        <v>125</v>
      </c>
      <c r="AN53" s="81">
        <v>0</v>
      </c>
      <c r="AO53" s="81"/>
      <c r="AP53" s="70"/>
    </row>
    <row r="54" spans="4:42" x14ac:dyDescent="0.25">
      <c r="AL54" s="81"/>
      <c r="AM54" s="81" t="s">
        <v>126</v>
      </c>
      <c r="AN54" s="81">
        <v>0</v>
      </c>
      <c r="AO54" s="81"/>
      <c r="AP54" s="70"/>
    </row>
    <row r="55" spans="4:42" x14ac:dyDescent="0.25">
      <c r="D55" s="280">
        <f>SUM(D28:D32)</f>
        <v>986902.89999999991</v>
      </c>
      <c r="E55" s="280">
        <f>SUM(E28:E32)</f>
        <v>32854.400723500017</v>
      </c>
      <c r="F55">
        <f>D55/E55</f>
        <v>30.038682132895833</v>
      </c>
      <c r="AL55" s="81"/>
      <c r="AM55" s="81" t="s">
        <v>127</v>
      </c>
      <c r="AN55" s="81">
        <v>0</v>
      </c>
      <c r="AO55" s="81"/>
      <c r="AP55" s="70"/>
    </row>
    <row r="56" spans="4:42" x14ac:dyDescent="0.25">
      <c r="AL56" s="81"/>
      <c r="AM56" s="81" t="s">
        <v>283</v>
      </c>
      <c r="AN56" s="81">
        <v>0</v>
      </c>
      <c r="AO56" s="81"/>
      <c r="AP56" s="70"/>
    </row>
    <row r="57" spans="4:42" x14ac:dyDescent="0.25">
      <c r="AL57" s="81"/>
      <c r="AM57" s="81" t="s">
        <v>284</v>
      </c>
      <c r="AN57" s="81">
        <v>23839.006215900004</v>
      </c>
      <c r="AO57" s="81"/>
      <c r="AP57" s="70"/>
    </row>
    <row r="58" spans="4:42" x14ac:dyDescent="0.25">
      <c r="AL58" s="81"/>
      <c r="AM58" s="81" t="s">
        <v>285</v>
      </c>
      <c r="AN58" s="81">
        <v>0</v>
      </c>
      <c r="AO58" s="81"/>
      <c r="AP58" s="70"/>
    </row>
    <row r="59" spans="4:42" x14ac:dyDescent="0.25">
      <c r="F59" s="64"/>
      <c r="AL59" s="81"/>
      <c r="AM59" s="81" t="s">
        <v>286</v>
      </c>
      <c r="AN59" s="81">
        <v>2915.2559673999999</v>
      </c>
      <c r="AO59" s="81"/>
      <c r="AP59" s="70"/>
    </row>
    <row r="60" spans="4:42" x14ac:dyDescent="0.25">
      <c r="AL60" s="81"/>
      <c r="AM60" s="83" t="s">
        <v>287</v>
      </c>
      <c r="AN60" s="83">
        <v>5.4518192999999986</v>
      </c>
      <c r="AO60" s="81"/>
    </row>
    <row r="61" spans="4:42" x14ac:dyDescent="0.25">
      <c r="AL61" s="81"/>
      <c r="AM61" s="83" t="s">
        <v>273</v>
      </c>
      <c r="AN61" s="83">
        <v>0</v>
      </c>
      <c r="AO61" s="81"/>
    </row>
    <row r="62" spans="4:42" x14ac:dyDescent="0.25">
      <c r="AL62" s="81"/>
      <c r="AM62" s="83" t="s">
        <v>274</v>
      </c>
      <c r="AN62" s="83">
        <v>0</v>
      </c>
      <c r="AO62" s="81"/>
    </row>
    <row r="63" spans="4:42" x14ac:dyDescent="0.25">
      <c r="AL63" s="81"/>
      <c r="AM63" s="83" t="s">
        <v>275</v>
      </c>
      <c r="AN63" s="83">
        <v>186019.72768499993</v>
      </c>
      <c r="AO63" s="81"/>
    </row>
    <row r="64" spans="4:42" x14ac:dyDescent="0.25">
      <c r="AL64" s="81"/>
      <c r="AM64" s="83" t="s">
        <v>276</v>
      </c>
      <c r="AN64" s="83">
        <v>0</v>
      </c>
      <c r="AO64" s="81"/>
    </row>
    <row r="65" spans="38:41" x14ac:dyDescent="0.25">
      <c r="AL65" s="81"/>
      <c r="AM65" s="83" t="s">
        <v>277</v>
      </c>
      <c r="AN65" s="83">
        <v>1.1600000000000001E-5</v>
      </c>
      <c r="AO65" s="81"/>
    </row>
    <row r="66" spans="38:41" x14ac:dyDescent="0.25">
      <c r="AL66" s="81"/>
      <c r="AM66" s="83" t="s">
        <v>17</v>
      </c>
      <c r="AN66" s="83">
        <v>3698.7309390999999</v>
      </c>
      <c r="AO66" s="81"/>
    </row>
    <row r="67" spans="38:41" x14ac:dyDescent="0.25">
      <c r="AL67" s="81"/>
      <c r="AM67" s="83" t="s">
        <v>31</v>
      </c>
      <c r="AN67" s="83">
        <v>183.89252729999993</v>
      </c>
      <c r="AO67" s="81"/>
    </row>
    <row r="68" spans="38:41" x14ac:dyDescent="0.25">
      <c r="AL68" s="81"/>
      <c r="AM68" s="81" t="s">
        <v>38</v>
      </c>
      <c r="AN68" s="81">
        <v>0</v>
      </c>
      <c r="AO68" s="81"/>
    </row>
    <row r="69" spans="38:41" x14ac:dyDescent="0.25">
      <c r="AL69" s="81"/>
      <c r="AM69" s="81"/>
      <c r="AN69" s="81"/>
      <c r="AO69" s="81"/>
    </row>
    <row r="70" spans="38:41" x14ac:dyDescent="0.25">
      <c r="AL70" s="81"/>
      <c r="AM70" s="81"/>
      <c r="AN70" s="81"/>
      <c r="AO70" s="81"/>
    </row>
  </sheetData>
  <mergeCells count="3">
    <mergeCell ref="B1:N1"/>
    <mergeCell ref="B27:K27"/>
    <mergeCell ref="B44:K44"/>
  </mergeCells>
  <conditionalFormatting sqref="G4:H22 H24">
    <cfRule type="colorScale" priority="2">
      <colorScale>
        <cfvo type="min"/>
        <cfvo type="percentile" val="50"/>
        <cfvo type="max"/>
        <color rgb="FFF8696B"/>
        <color rgb="FFFFEB84"/>
        <color rgb="FF63BE7B"/>
      </colorScale>
    </cfRule>
  </conditionalFormatting>
  <conditionalFormatting sqref="G24">
    <cfRule type="colorScale" priority="1">
      <colorScale>
        <cfvo type="min"/>
        <cfvo type="percentile" val="50"/>
        <cfvo type="max"/>
        <color rgb="FFF8696B"/>
        <color rgb="FFFFEB84"/>
        <color rgb="FF63BE7B"/>
      </colorScale>
    </cfRule>
  </conditionalFormatting>
  <conditionalFormatting sqref="G28:G37">
    <cfRule type="colorScale" priority="3">
      <colorScale>
        <cfvo type="min"/>
        <cfvo type="percentile" val="50"/>
        <cfvo type="max"/>
        <color rgb="FFF8696B"/>
        <color rgb="FFFFEB84"/>
        <color rgb="FF63BE7B"/>
      </colorScale>
    </cfRule>
  </conditionalFormatting>
  <conditionalFormatting sqref="H28:H37">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C4AD9-062A-420D-A1EF-AAB9E4323BC1}">
  <sheetPr codeName="Sheet3"/>
  <dimension ref="A1:AN79"/>
  <sheetViews>
    <sheetView showGridLines="0" zoomScale="80" zoomScaleNormal="80" workbookViewId="0">
      <pane xSplit="2" ySplit="3" topLeftCell="C4" activePane="bottomRight" state="frozen"/>
      <selection activeCell="B1" sqref="B1"/>
      <selection pane="topRight" activeCell="C1" sqref="C1"/>
      <selection pane="bottomLeft" activeCell="B3" sqref="B3"/>
      <selection pane="bottomRight" activeCell="N5" sqref="N5"/>
    </sheetView>
  </sheetViews>
  <sheetFormatPr defaultRowHeight="15" x14ac:dyDescent="0.25"/>
  <cols>
    <col min="1" max="1" width="36.5703125" hidden="1" customWidth="1"/>
    <col min="2" max="2" width="39" customWidth="1"/>
    <col min="3" max="3" width="25" customWidth="1"/>
    <col min="4" max="4" width="13.5703125" bestFit="1" customWidth="1"/>
    <col min="5" max="5" width="18.140625" bestFit="1" customWidth="1"/>
    <col min="6" max="6" width="14.140625" bestFit="1" customWidth="1"/>
    <col min="7" max="7" width="8.7109375" bestFit="1" customWidth="1"/>
    <col min="8" max="8" width="11.140625" bestFit="1" customWidth="1"/>
    <col min="9" max="9" width="11" bestFit="1" customWidth="1"/>
    <col min="10" max="10" width="11" customWidth="1"/>
    <col min="11" max="11" width="10.85546875" customWidth="1"/>
    <col min="12" max="12" width="4.140625" customWidth="1"/>
    <col min="13" max="13" width="4.7109375" customWidth="1"/>
    <col min="14" max="14" width="8.42578125" bestFit="1" customWidth="1"/>
    <col min="15" max="15" width="13.140625" bestFit="1" customWidth="1"/>
    <col min="16" max="16" width="28.85546875" bestFit="1" customWidth="1"/>
    <col min="17" max="17" width="18" bestFit="1" customWidth="1"/>
    <col min="18" max="18" width="13" bestFit="1" customWidth="1"/>
    <col min="19" max="21" width="13" customWidth="1"/>
    <col min="22" max="22" width="22" bestFit="1" customWidth="1"/>
    <col min="23" max="23" width="10.28515625" bestFit="1" customWidth="1"/>
    <col min="28" max="28" width="15.28515625" bestFit="1" customWidth="1"/>
    <col min="32" max="33" width="9.140625" style="31"/>
    <col min="34" max="34" width="34.28515625" style="31" bestFit="1" customWidth="1"/>
    <col min="35" max="40" width="9.140625" style="31"/>
  </cols>
  <sheetData>
    <row r="1" spans="1:38" ht="15.75" x14ac:dyDescent="0.25">
      <c r="B1" s="329" t="s">
        <v>4</v>
      </c>
      <c r="C1" s="330"/>
      <c r="D1" s="330"/>
      <c r="E1" s="330"/>
      <c r="F1" s="330"/>
      <c r="G1" s="330"/>
      <c r="H1" s="330"/>
      <c r="I1" s="330"/>
      <c r="J1" s="330"/>
      <c r="K1" s="330"/>
      <c r="L1" s="330"/>
      <c r="M1" s="330"/>
      <c r="N1" s="330"/>
      <c r="P1" s="74" t="s">
        <v>138</v>
      </c>
      <c r="S1" t="s">
        <v>172</v>
      </c>
      <c r="AG1" s="55"/>
      <c r="AH1" s="55"/>
      <c r="AI1" s="55" t="s">
        <v>64</v>
      </c>
      <c r="AJ1" s="55" t="s">
        <v>65</v>
      </c>
      <c r="AK1" s="55" t="s">
        <v>66</v>
      </c>
      <c r="AL1" s="55" t="s">
        <v>67</v>
      </c>
    </row>
    <row r="2" spans="1:38" ht="12" customHeight="1" thickBot="1" x14ac:dyDescent="0.3">
      <c r="F2" s="3">
        <v>400563</v>
      </c>
      <c r="L2">
        <v>201.89073145376318</v>
      </c>
      <c r="S2" t="s">
        <v>173</v>
      </c>
      <c r="AG2" s="56"/>
      <c r="AH2" s="56"/>
      <c r="AI2" s="56"/>
      <c r="AJ2" s="56"/>
      <c r="AK2" s="56"/>
      <c r="AL2" s="56"/>
    </row>
    <row r="3" spans="1:38" ht="30" x14ac:dyDescent="0.25">
      <c r="B3" s="110" t="s">
        <v>5</v>
      </c>
      <c r="C3" s="111" t="s">
        <v>6</v>
      </c>
      <c r="D3" s="111" t="s">
        <v>270</v>
      </c>
      <c r="E3" s="112" t="s">
        <v>92</v>
      </c>
      <c r="F3" s="111" t="s">
        <v>9</v>
      </c>
      <c r="G3" s="112" t="s">
        <v>174</v>
      </c>
      <c r="H3" s="112" t="s">
        <v>10</v>
      </c>
      <c r="I3" s="111" t="s">
        <v>11</v>
      </c>
      <c r="J3" s="111" t="s">
        <v>12</v>
      </c>
      <c r="K3" s="113" t="s">
        <v>13</v>
      </c>
      <c r="L3" s="108" t="s">
        <v>14</v>
      </c>
      <c r="M3" s="4" t="s">
        <v>15</v>
      </c>
      <c r="N3" s="4" t="s">
        <v>16</v>
      </c>
      <c r="P3" s="84"/>
      <c r="Q3" s="85"/>
      <c r="V3" s="64"/>
      <c r="AG3" s="69" t="s">
        <v>68</v>
      </c>
      <c r="AH3" s="69" t="s">
        <v>69</v>
      </c>
      <c r="AI3" s="69"/>
      <c r="AJ3" s="69"/>
      <c r="AK3" s="69"/>
      <c r="AL3" s="69"/>
    </row>
    <row r="4" spans="1:38" ht="15" customHeight="1" x14ac:dyDescent="0.25">
      <c r="A4" t="s">
        <v>17</v>
      </c>
      <c r="B4" s="114" t="s">
        <v>18</v>
      </c>
      <c r="C4" s="7">
        <v>20547725.000000011</v>
      </c>
      <c r="D4" s="7">
        <v>58242.82</v>
      </c>
      <c r="E4" s="7">
        <f>VLOOKUP(A4,$AH$3:$AL$89,2,FALSE)</f>
        <v>3.8138999999999998E-3</v>
      </c>
      <c r="F4" s="8">
        <f>E4/$F$2</f>
        <v>9.5213487017023542E-9</v>
      </c>
      <c r="G4" s="8">
        <f>D4/$D$23</f>
        <v>5.2662290532891724E-2</v>
      </c>
      <c r="H4" s="8">
        <f>E4/SUM($E$4:$E$22)</f>
        <v>1.3360264187018218E-7</v>
      </c>
      <c r="I4" s="9">
        <f>(D4/E4)</f>
        <v>15271197.461915625</v>
      </c>
      <c r="J4" s="10">
        <f>E4/C4*1000</f>
        <v>1.8561178913967352E-7</v>
      </c>
      <c r="K4" s="115">
        <f>D4/C4*1000</f>
        <v>2.8345142832114001</v>
      </c>
      <c r="L4" s="73">
        <f>E4*$L$2</f>
        <v>0.76999106069150736</v>
      </c>
      <c r="M4" s="11">
        <f>L4/12</f>
        <v>6.416592172429228E-2</v>
      </c>
      <c r="N4" s="11">
        <f>M4/D4</f>
        <v>1.1016966850899781E-6</v>
      </c>
      <c r="P4" s="84"/>
      <c r="Q4" s="87"/>
      <c r="R4" s="273">
        <f>VLOOKUP(B4,'Contribution(1st Mar- Aug 23rd)'!$B$4:$I$22,8,FALSE)</f>
        <v>17.825615054269171</v>
      </c>
      <c r="V4" s="43"/>
      <c r="AG4" s="69" t="s">
        <v>70</v>
      </c>
      <c r="AH4" s="69" t="s">
        <v>27</v>
      </c>
      <c r="AI4" s="90">
        <v>7802.2424275999992</v>
      </c>
      <c r="AJ4" s="90"/>
      <c r="AK4" s="90"/>
      <c r="AL4" s="90"/>
    </row>
    <row r="5" spans="1:38" x14ac:dyDescent="0.25">
      <c r="A5" t="s">
        <v>19</v>
      </c>
      <c r="B5" s="114" t="s">
        <v>20</v>
      </c>
      <c r="C5" s="7">
        <v>83759056</v>
      </c>
      <c r="D5" s="7">
        <v>336515.76</v>
      </c>
      <c r="E5" s="7">
        <f t="shared" ref="E5:E22" si="0">VLOOKUP(A5,$AH$3:$AL$89,2,FALSE)</f>
        <v>11539.5433641</v>
      </c>
      <c r="F5" s="8">
        <f t="shared" ref="F5:F22" si="1">E5/$F$2</f>
        <v>2.8808310712921562E-2</v>
      </c>
      <c r="G5" s="8">
        <f t="shared" ref="G5:G21" si="2">D5/$D$23</f>
        <v>0.30427253903600243</v>
      </c>
      <c r="H5" s="8">
        <f t="shared" ref="H5:H22" si="3">E5/SUM($E$4:$E$22)</f>
        <v>0.40423542290550085</v>
      </c>
      <c r="I5" s="9">
        <f>(D5/E5)</f>
        <v>29.161965026009135</v>
      </c>
      <c r="J5" s="10">
        <f>E5/C5*1000</f>
        <v>0.13777069507684042</v>
      </c>
      <c r="K5" s="115">
        <f t="shared" ref="K5:K21" si="4">D5/C5*1000</f>
        <v>4.0176641914397893</v>
      </c>
      <c r="L5" s="73">
        <f t="shared" ref="L5:L22" si="5">E5*$L$2</f>
        <v>2329726.8504205681</v>
      </c>
      <c r="M5" s="11">
        <f t="shared" ref="M5:M21" si="6">L5/12</f>
        <v>194143.904201714</v>
      </c>
      <c r="N5" s="11">
        <f t="shared" ref="N5:N22" si="7">M5/D5</f>
        <v>0.57692366087613256</v>
      </c>
      <c r="P5" s="84"/>
      <c r="Q5" s="87"/>
      <c r="R5" s="273">
        <f>VLOOKUP(B5,'Contribution(1st Mar- Aug 23rd)'!$B$4:$I$22,8,FALSE)</f>
        <v>16.243793553138225</v>
      </c>
      <c r="S5" s="13"/>
      <c r="T5" s="13"/>
      <c r="U5" s="13"/>
      <c r="V5" s="64"/>
      <c r="AG5" s="69" t="s">
        <v>72</v>
      </c>
      <c r="AH5" s="69" t="s">
        <v>29</v>
      </c>
      <c r="AI5" s="90">
        <v>1104.7097484999999</v>
      </c>
      <c r="AJ5" s="90"/>
      <c r="AK5" s="90"/>
      <c r="AL5" s="90"/>
    </row>
    <row r="6" spans="1:38" hidden="1" x14ac:dyDescent="0.25">
      <c r="A6" t="s">
        <v>21</v>
      </c>
      <c r="B6" s="114" t="s">
        <v>22</v>
      </c>
      <c r="C6" s="7">
        <v>18010170.999999989</v>
      </c>
      <c r="D6" s="7">
        <v>49092.61</v>
      </c>
      <c r="E6" s="7">
        <f t="shared" si="0"/>
        <v>0</v>
      </c>
      <c r="F6" s="8">
        <f t="shared" si="1"/>
        <v>0</v>
      </c>
      <c r="G6" s="8">
        <f t="shared" si="2"/>
        <v>4.4388806909382919E-2</v>
      </c>
      <c r="H6" s="8">
        <f t="shared" si="3"/>
        <v>0</v>
      </c>
      <c r="I6" s="9" t="e">
        <f>(D6/E6)</f>
        <v>#DIV/0!</v>
      </c>
      <c r="J6" s="10">
        <f t="shared" ref="J6:J21" si="8">E6/C6*1000</f>
        <v>0</v>
      </c>
      <c r="K6" s="115">
        <f>D6/C6*1000</f>
        <v>2.7258269785445144</v>
      </c>
      <c r="L6" s="73">
        <f t="shared" si="5"/>
        <v>0</v>
      </c>
      <c r="M6" s="11">
        <f t="shared" si="6"/>
        <v>0</v>
      </c>
      <c r="N6" s="11">
        <f t="shared" si="7"/>
        <v>0</v>
      </c>
      <c r="P6" s="84"/>
      <c r="Q6" s="87"/>
      <c r="R6" s="273">
        <f>VLOOKUP(B6,'Contribution(1st Mar- Aug 23rd)'!$B$4:$I$22,8,FALSE)</f>
        <v>39.718024740354615</v>
      </c>
      <c r="S6" s="13"/>
      <c r="T6" s="13"/>
      <c r="U6" s="13"/>
      <c r="V6" s="43"/>
      <c r="AG6" s="69"/>
      <c r="AH6" s="69" t="s">
        <v>149</v>
      </c>
      <c r="AI6" s="90">
        <v>13501.692616</v>
      </c>
      <c r="AJ6" s="90"/>
      <c r="AK6" s="90"/>
      <c r="AL6" s="90"/>
    </row>
    <row r="7" spans="1:38" x14ac:dyDescent="0.25">
      <c r="A7" t="s">
        <v>23</v>
      </c>
      <c r="B7" s="114" t="s">
        <v>24</v>
      </c>
      <c r="C7" s="7">
        <v>311155</v>
      </c>
      <c r="D7" s="7">
        <v>67169.089999999953</v>
      </c>
      <c r="E7" s="7">
        <f t="shared" si="0"/>
        <v>2824.3919550999999</v>
      </c>
      <c r="F7" s="32">
        <f t="shared" si="1"/>
        <v>7.0510555270956125E-3</v>
      </c>
      <c r="G7" s="8">
        <f>D7/$D$23</f>
        <v>6.073329094315745E-2</v>
      </c>
      <c r="H7" s="8">
        <f t="shared" si="3"/>
        <v>9.893972754352473E-2</v>
      </c>
      <c r="I7" s="9">
        <f t="shared" ref="I7:I20" si="9">(D7/E7)</f>
        <v>23.781787750355555</v>
      </c>
      <c r="J7" s="10">
        <f t="shared" si="8"/>
        <v>9.0771221902267349</v>
      </c>
      <c r="K7" s="115">
        <f>D7/C7*1000</f>
        <v>215.87019331201478</v>
      </c>
      <c r="L7" s="73">
        <f t="shared" si="5"/>
        <v>570218.55772726319</v>
      </c>
      <c r="M7" s="11">
        <f t="shared" si="6"/>
        <v>47518.213143938599</v>
      </c>
      <c r="N7" s="11">
        <f t="shared" si="7"/>
        <v>0.70744166913588724</v>
      </c>
      <c r="P7" s="84"/>
      <c r="Q7" s="87"/>
      <c r="R7" s="273">
        <f>VLOOKUP(B7,'Contribution(1st Mar- Aug 23rd)'!$B$4:$I$22,8,FALSE)</f>
        <v>17.421164166517787</v>
      </c>
      <c r="S7" s="13"/>
      <c r="T7" s="13"/>
      <c r="U7" s="13"/>
      <c r="AG7" s="69"/>
      <c r="AH7" s="69" t="s">
        <v>113</v>
      </c>
      <c r="AI7" s="90">
        <v>619.28325800000005</v>
      </c>
      <c r="AJ7" s="90"/>
      <c r="AK7" s="90"/>
      <c r="AL7" s="90"/>
    </row>
    <row r="8" spans="1:38" hidden="1" x14ac:dyDescent="0.25">
      <c r="A8" t="s">
        <v>25</v>
      </c>
      <c r="B8" s="114" t="s">
        <v>26</v>
      </c>
      <c r="C8" s="7">
        <v>0</v>
      </c>
      <c r="D8" s="7">
        <v>0</v>
      </c>
      <c r="E8" s="7">
        <f t="shared" si="0"/>
        <v>0</v>
      </c>
      <c r="F8" s="8">
        <f t="shared" si="1"/>
        <v>0</v>
      </c>
      <c r="G8" s="8">
        <f t="shared" si="2"/>
        <v>0</v>
      </c>
      <c r="H8" s="8">
        <f t="shared" si="3"/>
        <v>0</v>
      </c>
      <c r="I8" s="9" t="e">
        <f t="shared" si="9"/>
        <v>#DIV/0!</v>
      </c>
      <c r="J8" s="10" t="e">
        <f t="shared" si="8"/>
        <v>#DIV/0!</v>
      </c>
      <c r="K8" s="115" t="e">
        <f t="shared" si="4"/>
        <v>#DIV/0!</v>
      </c>
      <c r="L8" s="73">
        <f t="shared" si="5"/>
        <v>0</v>
      </c>
      <c r="M8" s="11">
        <f t="shared" si="6"/>
        <v>0</v>
      </c>
      <c r="N8" s="11" t="e">
        <f t="shared" si="7"/>
        <v>#DIV/0!</v>
      </c>
      <c r="P8" s="84"/>
      <c r="Q8" s="87"/>
      <c r="R8" s="273">
        <f>VLOOKUP(B8,'Contribution(1st Mar- Aug 23rd)'!$B$4:$I$22,8,FALSE)</f>
        <v>0</v>
      </c>
      <c r="S8" s="13"/>
      <c r="T8" s="13"/>
      <c r="U8" s="13"/>
      <c r="AG8" s="69"/>
      <c r="AH8" s="69" t="s">
        <v>114</v>
      </c>
      <c r="AI8" s="90">
        <v>0</v>
      </c>
      <c r="AJ8" s="90"/>
      <c r="AK8" s="90"/>
      <c r="AL8" s="90"/>
    </row>
    <row r="9" spans="1:38" x14ac:dyDescent="0.25">
      <c r="A9" t="s">
        <v>27</v>
      </c>
      <c r="B9" s="114" t="s">
        <v>28</v>
      </c>
      <c r="C9" s="7">
        <v>331353.99999999994</v>
      </c>
      <c r="D9" s="7">
        <v>75034.31</v>
      </c>
      <c r="E9" s="7">
        <f t="shared" si="0"/>
        <v>7802.2424275999992</v>
      </c>
      <c r="F9" s="8">
        <f t="shared" si="1"/>
        <v>1.9478190515848939E-2</v>
      </c>
      <c r="G9" s="8">
        <f t="shared" si="2"/>
        <v>6.7844905743833533E-2</v>
      </c>
      <c r="H9" s="14">
        <f t="shared" si="3"/>
        <v>0.27331608087233106</v>
      </c>
      <c r="I9" s="9">
        <f t="shared" si="9"/>
        <v>9.6170185297716841</v>
      </c>
      <c r="J9" s="10">
        <f t="shared" si="8"/>
        <v>23.546546676967836</v>
      </c>
      <c r="K9" s="115">
        <f t="shared" si="4"/>
        <v>226.44757570453356</v>
      </c>
      <c r="L9" s="73">
        <f t="shared" si="5"/>
        <v>1575200.4306877488</v>
      </c>
      <c r="M9" s="11">
        <f t="shared" si="6"/>
        <v>131266.70255731241</v>
      </c>
      <c r="N9" s="11">
        <f t="shared" si="7"/>
        <v>1.7494223983310091</v>
      </c>
      <c r="P9" s="84"/>
      <c r="Q9" s="87"/>
      <c r="R9" s="273">
        <f>VLOOKUP(B9,'Contribution(1st Mar- Aug 23rd)'!$B$4:$I$22,8,FALSE)</f>
        <v>14.022919470951736</v>
      </c>
      <c r="S9" s="13"/>
      <c r="T9" s="13"/>
      <c r="U9" s="13"/>
      <c r="V9" s="43"/>
      <c r="W9" s="43"/>
      <c r="X9" s="43"/>
      <c r="Y9" s="43"/>
      <c r="Z9" s="13"/>
      <c r="AA9" s="43"/>
      <c r="AB9" s="43"/>
      <c r="AG9" s="69"/>
      <c r="AH9" s="69" t="s">
        <v>115</v>
      </c>
      <c r="AI9" s="90">
        <v>0</v>
      </c>
      <c r="AJ9" s="90"/>
      <c r="AK9" s="90"/>
      <c r="AL9" s="90"/>
    </row>
    <row r="10" spans="1:38" x14ac:dyDescent="0.25">
      <c r="A10" t="s">
        <v>29</v>
      </c>
      <c r="B10" s="114" t="s">
        <v>30</v>
      </c>
      <c r="C10" s="7">
        <v>132706.00000000003</v>
      </c>
      <c r="D10" s="7">
        <v>34219.509999999995</v>
      </c>
      <c r="E10" s="7">
        <f t="shared" si="0"/>
        <v>1104.7097484999999</v>
      </c>
      <c r="F10" s="8">
        <f t="shared" si="1"/>
        <v>2.7578926373629116E-3</v>
      </c>
      <c r="G10" s="8">
        <f t="shared" si="2"/>
        <v>3.0940771369126586E-2</v>
      </c>
      <c r="H10" s="8">
        <f t="shared" si="3"/>
        <v>3.8698482104760096E-2</v>
      </c>
      <c r="I10" s="9">
        <f t="shared" si="9"/>
        <v>30.976018856051578</v>
      </c>
      <c r="J10" s="10">
        <f t="shared" si="8"/>
        <v>8.324489838439856</v>
      </c>
      <c r="K10" s="115">
        <f t="shared" si="4"/>
        <v>257.85955420252276</v>
      </c>
      <c r="L10" s="73">
        <f t="shared" si="5"/>
        <v>223030.65916876774</v>
      </c>
      <c r="M10" s="11">
        <f t="shared" si="6"/>
        <v>18585.888264063979</v>
      </c>
      <c r="N10" s="11">
        <f t="shared" si="7"/>
        <v>0.54313718297146807</v>
      </c>
      <c r="P10" s="84"/>
      <c r="Q10" s="87"/>
      <c r="R10" s="273">
        <f>VLOOKUP(B10,'Contribution(1st Mar- Aug 23rd)'!$B$4:$I$22,8,FALSE)</f>
        <v>16.582868814711187</v>
      </c>
      <c r="S10" s="13"/>
      <c r="T10" s="13"/>
      <c r="U10" s="13"/>
      <c r="V10" s="43"/>
      <c r="W10" s="43"/>
      <c r="X10" s="43"/>
      <c r="Y10" s="43"/>
      <c r="Z10" s="13"/>
      <c r="AA10" s="43"/>
      <c r="AB10" s="43"/>
      <c r="AG10" s="69"/>
      <c r="AH10" s="69" t="s">
        <v>116</v>
      </c>
      <c r="AI10" s="90">
        <v>0</v>
      </c>
      <c r="AJ10" s="90"/>
      <c r="AK10" s="90"/>
      <c r="AL10" s="90"/>
    </row>
    <row r="11" spans="1:38" x14ac:dyDescent="0.25">
      <c r="A11" t="s">
        <v>31</v>
      </c>
      <c r="B11" s="114" t="s">
        <v>32</v>
      </c>
      <c r="C11" s="7">
        <v>2414872</v>
      </c>
      <c r="D11" s="7">
        <v>5277.9</v>
      </c>
      <c r="E11" s="7">
        <f t="shared" si="0"/>
        <v>190.00688840000001</v>
      </c>
      <c r="F11" s="8">
        <f t="shared" si="1"/>
        <v>4.7434957397463073E-4</v>
      </c>
      <c r="G11" s="8">
        <f t="shared" si="2"/>
        <v>4.7721985852255989E-3</v>
      </c>
      <c r="H11" s="8">
        <f t="shared" si="3"/>
        <v>6.6560272329565205E-3</v>
      </c>
      <c r="I11" s="9">
        <f t="shared" si="9"/>
        <v>27.777413989797221</v>
      </c>
      <c r="J11" s="10">
        <f t="shared" si="8"/>
        <v>7.8681970887069796E-2</v>
      </c>
      <c r="K11" s="115">
        <f t="shared" si="4"/>
        <v>2.18558167886331</v>
      </c>
      <c r="L11" s="73">
        <f t="shared" si="5"/>
        <v>38360.629680329555</v>
      </c>
      <c r="M11" s="11">
        <f t="shared" si="6"/>
        <v>3196.7191400274628</v>
      </c>
      <c r="N11" s="11">
        <f t="shared" si="7"/>
        <v>0.60568012657069348</v>
      </c>
      <c r="P11" s="84"/>
      <c r="Q11" s="87"/>
      <c r="R11" s="273">
        <f>VLOOKUP(B11,'Contribution(1st Mar- Aug 23rd)'!$B$4:$I$22,8,FALSE)</f>
        <v>28.701003121185565</v>
      </c>
      <c r="S11" s="13"/>
      <c r="T11" s="13"/>
      <c r="U11" s="13"/>
      <c r="V11" s="43"/>
      <c r="W11" s="43"/>
      <c r="X11" s="43"/>
      <c r="Y11" s="43"/>
      <c r="Z11" s="13"/>
      <c r="AA11" s="43"/>
      <c r="AB11" s="43"/>
      <c r="AG11" s="69"/>
      <c r="AH11" s="69" t="s">
        <v>117</v>
      </c>
      <c r="AI11" s="90">
        <v>0</v>
      </c>
      <c r="AJ11" s="90"/>
      <c r="AK11" s="90"/>
      <c r="AL11" s="90"/>
    </row>
    <row r="12" spans="1:38" hidden="1" x14ac:dyDescent="0.25">
      <c r="A12" t="s">
        <v>33</v>
      </c>
      <c r="B12" s="114" t="s">
        <v>34</v>
      </c>
      <c r="C12" s="7">
        <v>7801326.0000000009</v>
      </c>
      <c r="D12" s="7">
        <v>17751.850000000002</v>
      </c>
      <c r="E12" s="7">
        <f t="shared" si="0"/>
        <v>0</v>
      </c>
      <c r="F12" s="8">
        <f t="shared" si="1"/>
        <v>0</v>
      </c>
      <c r="G12" s="8">
        <f t="shared" si="2"/>
        <v>1.6050958421936198E-2</v>
      </c>
      <c r="H12" s="8">
        <f t="shared" si="3"/>
        <v>0</v>
      </c>
      <c r="I12" s="9" t="e">
        <f t="shared" si="9"/>
        <v>#DIV/0!</v>
      </c>
      <c r="J12" s="10">
        <f t="shared" si="8"/>
        <v>0</v>
      </c>
      <c r="K12" s="115">
        <f t="shared" si="4"/>
        <v>2.275491371595034</v>
      </c>
      <c r="L12" s="73">
        <f t="shared" si="5"/>
        <v>0</v>
      </c>
      <c r="M12" s="11">
        <f t="shared" si="6"/>
        <v>0</v>
      </c>
      <c r="N12" s="11">
        <f t="shared" si="7"/>
        <v>0</v>
      </c>
      <c r="P12" s="84"/>
      <c r="Q12" s="87"/>
      <c r="R12" s="273">
        <f>VLOOKUP(B12,'Contribution(1st Mar- Aug 23rd)'!$B$4:$I$22,8,FALSE)</f>
        <v>68.129903144663785</v>
      </c>
      <c r="S12" s="13"/>
      <c r="T12" s="13"/>
      <c r="U12" s="13"/>
      <c r="V12" s="43"/>
      <c r="W12" s="43"/>
      <c r="X12" s="43"/>
      <c r="Y12" s="43"/>
      <c r="Z12" s="13"/>
      <c r="AA12" s="43"/>
      <c r="AB12" s="43"/>
      <c r="AG12" s="69"/>
      <c r="AH12" s="69" t="s">
        <v>118</v>
      </c>
      <c r="AI12" s="90">
        <v>0</v>
      </c>
      <c r="AJ12" s="90"/>
      <c r="AK12" s="90"/>
      <c r="AL12" s="90"/>
    </row>
    <row r="13" spans="1:38" hidden="1" x14ac:dyDescent="0.25">
      <c r="A13" s="15" t="s">
        <v>302</v>
      </c>
      <c r="B13" s="116" t="s">
        <v>90</v>
      </c>
      <c r="C13" s="7">
        <v>0</v>
      </c>
      <c r="D13" s="7">
        <v>0</v>
      </c>
      <c r="E13" s="7">
        <f t="shared" si="0"/>
        <v>0</v>
      </c>
      <c r="F13" s="32">
        <f t="shared" si="1"/>
        <v>0</v>
      </c>
      <c r="G13" s="8">
        <f t="shared" si="2"/>
        <v>0</v>
      </c>
      <c r="H13" s="14">
        <f t="shared" si="3"/>
        <v>0</v>
      </c>
      <c r="I13" s="9" t="e">
        <f t="shared" si="9"/>
        <v>#DIV/0!</v>
      </c>
      <c r="J13" s="10" t="e">
        <f t="shared" si="8"/>
        <v>#DIV/0!</v>
      </c>
      <c r="K13" s="115" t="e">
        <f t="shared" si="4"/>
        <v>#DIV/0!</v>
      </c>
      <c r="L13" s="73">
        <f t="shared" si="5"/>
        <v>0</v>
      </c>
      <c r="M13" s="11">
        <f t="shared" si="6"/>
        <v>0</v>
      </c>
      <c r="N13" s="11" t="e">
        <f t="shared" si="7"/>
        <v>#DIV/0!</v>
      </c>
      <c r="P13" s="84"/>
      <c r="Q13" s="87"/>
      <c r="R13" s="273">
        <f>VLOOKUP(B13,'Contribution(1st Mar- Aug 23rd)'!$B$4:$I$22,8,FALSE)</f>
        <v>0</v>
      </c>
      <c r="S13" s="13"/>
      <c r="T13" s="13"/>
      <c r="U13" s="13"/>
      <c r="V13" s="43"/>
      <c r="W13" s="43"/>
      <c r="X13" s="43"/>
      <c r="Y13" s="43"/>
      <c r="Z13" s="13"/>
      <c r="AA13" s="43"/>
      <c r="AB13" s="43"/>
      <c r="AG13" s="69"/>
      <c r="AH13" s="69" t="s">
        <v>147</v>
      </c>
      <c r="AI13" s="90">
        <v>-4575.2884887999999</v>
      </c>
      <c r="AJ13" s="90"/>
      <c r="AK13" s="90"/>
      <c r="AL13" s="90"/>
    </row>
    <row r="14" spans="1:38" hidden="1" x14ac:dyDescent="0.25">
      <c r="A14" t="s">
        <v>301</v>
      </c>
      <c r="B14" s="117" t="s">
        <v>91</v>
      </c>
      <c r="C14" s="7">
        <v>22065715</v>
      </c>
      <c r="D14" s="7">
        <v>145687.92000000001</v>
      </c>
      <c r="E14" s="7">
        <f>VLOOKUP(A14,$AH$3:$AL$89,2,FALSE)</f>
        <v>0</v>
      </c>
      <c r="F14" s="8">
        <f t="shared" si="1"/>
        <v>0</v>
      </c>
      <c r="G14" s="8">
        <f t="shared" si="2"/>
        <v>0.13172884778197017</v>
      </c>
      <c r="H14" s="14">
        <f t="shared" si="3"/>
        <v>0</v>
      </c>
      <c r="I14" s="9" t="e">
        <f>(D14/E14)</f>
        <v>#DIV/0!</v>
      </c>
      <c r="J14" s="10">
        <f>E14/C14*1000</f>
        <v>0</v>
      </c>
      <c r="K14" s="115">
        <f t="shared" si="4"/>
        <v>6.6024563446051943</v>
      </c>
      <c r="L14" s="73">
        <f t="shared" si="5"/>
        <v>0</v>
      </c>
      <c r="M14" s="11">
        <f t="shared" si="6"/>
        <v>0</v>
      </c>
      <c r="N14" s="11">
        <f t="shared" si="7"/>
        <v>0</v>
      </c>
      <c r="P14" s="84"/>
      <c r="Q14" s="87"/>
      <c r="R14" s="273">
        <f>VLOOKUP(B14,'Contribution(1st Mar- Aug 23rd)'!$B$4:$I$22,8,FALSE)</f>
        <v>22.321611822353223</v>
      </c>
      <c r="S14" s="13"/>
      <c r="T14" s="65"/>
      <c r="U14" s="13"/>
      <c r="V14" s="43"/>
      <c r="W14" s="43"/>
      <c r="X14" s="43"/>
      <c r="Y14" s="43"/>
      <c r="Z14" s="13"/>
      <c r="AA14" s="43"/>
      <c r="AB14" s="43"/>
      <c r="AG14" s="69"/>
      <c r="AH14" s="69" t="s">
        <v>146</v>
      </c>
      <c r="AI14" s="90">
        <v>29228.126547199998</v>
      </c>
      <c r="AJ14" s="90"/>
      <c r="AK14" s="90"/>
      <c r="AL14" s="90"/>
    </row>
    <row r="15" spans="1:38" x14ac:dyDescent="0.25">
      <c r="A15" t="s">
        <v>37</v>
      </c>
      <c r="B15" s="114" t="s">
        <v>89</v>
      </c>
      <c r="C15" s="7">
        <v>53514.399999999994</v>
      </c>
      <c r="D15" s="7">
        <v>1379.3000000000006</v>
      </c>
      <c r="E15" s="7">
        <f t="shared" si="0"/>
        <v>278.04506279999981</v>
      </c>
      <c r="F15" s="8">
        <f t="shared" si="1"/>
        <v>6.9413566105706176E-4</v>
      </c>
      <c r="G15" s="8">
        <f t="shared" si="2"/>
        <v>1.2471425204345803E-3</v>
      </c>
      <c r="H15" s="8">
        <f t="shared" si="3"/>
        <v>9.7400442982355818E-3</v>
      </c>
      <c r="I15" s="9">
        <f t="shared" si="9"/>
        <v>4.9607066786585703</v>
      </c>
      <c r="J15" s="10"/>
      <c r="K15" s="115"/>
      <c r="L15" s="73">
        <f t="shared" si="5"/>
        <v>56134.721105799479</v>
      </c>
      <c r="M15" s="11">
        <f t="shared" si="6"/>
        <v>4677.8934254832902</v>
      </c>
      <c r="N15" s="11">
        <f t="shared" si="7"/>
        <v>3.3914981697116566</v>
      </c>
      <c r="P15" s="84"/>
      <c r="Q15" s="87"/>
      <c r="R15" s="273">
        <f>VLOOKUP(B15,'Contribution(1st Mar- Aug 23rd)'!$B$4:$I$22,8,FALSE)</f>
        <v>7.9408474676042147</v>
      </c>
      <c r="S15" s="13"/>
      <c r="T15" s="13"/>
      <c r="U15" s="13"/>
      <c r="V15" s="43"/>
      <c r="W15" s="43"/>
      <c r="X15" s="43"/>
      <c r="Y15" s="43"/>
      <c r="Z15" s="13"/>
      <c r="AA15" s="43"/>
      <c r="AB15" s="43"/>
      <c r="AG15" s="69"/>
      <c r="AH15" s="69" t="s">
        <v>148</v>
      </c>
      <c r="AI15" s="90">
        <v>13791.454075200001</v>
      </c>
      <c r="AJ15" s="90"/>
      <c r="AK15" s="90"/>
      <c r="AL15" s="90"/>
    </row>
    <row r="16" spans="1:38" hidden="1" x14ac:dyDescent="0.25">
      <c r="A16" t="s">
        <v>38</v>
      </c>
      <c r="B16" s="114" t="s">
        <v>39</v>
      </c>
      <c r="C16" s="7">
        <v>0</v>
      </c>
      <c r="D16" s="7">
        <v>0</v>
      </c>
      <c r="E16" s="7">
        <f t="shared" si="0"/>
        <v>0</v>
      </c>
      <c r="F16" s="8">
        <f t="shared" si="1"/>
        <v>0</v>
      </c>
      <c r="G16" s="8">
        <f t="shared" si="2"/>
        <v>0</v>
      </c>
      <c r="H16" s="8">
        <f t="shared" si="3"/>
        <v>0</v>
      </c>
      <c r="I16" s="9" t="e">
        <f t="shared" si="9"/>
        <v>#DIV/0!</v>
      </c>
      <c r="J16" s="10" t="e">
        <f t="shared" si="8"/>
        <v>#DIV/0!</v>
      </c>
      <c r="K16" s="115" t="e">
        <f t="shared" si="4"/>
        <v>#DIV/0!</v>
      </c>
      <c r="L16" s="73">
        <f t="shared" si="5"/>
        <v>0</v>
      </c>
      <c r="M16" s="11">
        <f t="shared" si="6"/>
        <v>0</v>
      </c>
      <c r="N16" s="11" t="e">
        <f t="shared" si="7"/>
        <v>#DIV/0!</v>
      </c>
      <c r="P16" s="84"/>
      <c r="Q16" s="87"/>
      <c r="R16" s="273">
        <f>VLOOKUP(B16,'Contribution(1st Mar- Aug 23rd)'!$B$4:$I$22,8,FALSE)</f>
        <v>0</v>
      </c>
      <c r="S16" s="13"/>
      <c r="T16" s="13"/>
      <c r="U16" s="13"/>
      <c r="V16" s="43"/>
      <c r="W16" s="43"/>
      <c r="X16" s="43"/>
      <c r="Y16" s="43"/>
      <c r="Z16" s="13"/>
      <c r="AA16" s="43"/>
      <c r="AB16" s="43"/>
      <c r="AG16" s="69"/>
      <c r="AH16" s="69" t="s">
        <v>139</v>
      </c>
      <c r="AI16" s="90">
        <v>0</v>
      </c>
      <c r="AJ16" s="90"/>
      <c r="AK16" s="90"/>
      <c r="AL16" s="90"/>
    </row>
    <row r="17" spans="1:38" hidden="1" x14ac:dyDescent="0.25">
      <c r="A17" t="s">
        <v>40</v>
      </c>
      <c r="B17" s="114" t="s">
        <v>98</v>
      </c>
      <c r="C17" s="7">
        <v>0</v>
      </c>
      <c r="D17" s="7">
        <v>0</v>
      </c>
      <c r="E17" s="7">
        <f t="shared" si="0"/>
        <v>0</v>
      </c>
      <c r="F17" s="8">
        <f t="shared" si="1"/>
        <v>0</v>
      </c>
      <c r="G17" s="8">
        <f t="shared" si="2"/>
        <v>0</v>
      </c>
      <c r="H17" s="8">
        <f t="shared" si="3"/>
        <v>0</v>
      </c>
      <c r="I17" s="9" t="e">
        <f t="shared" si="9"/>
        <v>#DIV/0!</v>
      </c>
      <c r="J17" s="10"/>
      <c r="K17" s="115"/>
      <c r="L17" s="73">
        <f t="shared" si="5"/>
        <v>0</v>
      </c>
      <c r="M17" s="11">
        <f t="shared" si="6"/>
        <v>0</v>
      </c>
      <c r="N17" s="11" t="e">
        <f t="shared" si="7"/>
        <v>#DIV/0!</v>
      </c>
      <c r="P17" s="84"/>
      <c r="Q17" s="87"/>
      <c r="R17" s="273">
        <f>VLOOKUP(B17,'Contribution(1st Mar- Aug 23rd)'!$B$4:$I$22,8,FALSE)</f>
        <v>21.39485644068148</v>
      </c>
      <c r="S17" s="13"/>
      <c r="T17" s="13"/>
      <c r="U17" s="13"/>
      <c r="V17" s="43"/>
      <c r="W17" s="43"/>
      <c r="X17" s="43"/>
      <c r="Y17" s="43"/>
      <c r="Z17" s="13"/>
      <c r="AA17" s="43"/>
      <c r="AB17" s="43"/>
      <c r="AG17" s="69"/>
      <c r="AH17" s="69" t="s">
        <v>150</v>
      </c>
      <c r="AI17" s="90">
        <v>0</v>
      </c>
      <c r="AJ17" s="90"/>
      <c r="AK17" s="90"/>
      <c r="AL17" s="90"/>
    </row>
    <row r="18" spans="1:38" x14ac:dyDescent="0.25">
      <c r="A18" t="s">
        <v>84</v>
      </c>
      <c r="B18" s="114" t="s">
        <v>93</v>
      </c>
      <c r="C18" s="7">
        <v>38141373.000000015</v>
      </c>
      <c r="D18" s="20">
        <v>290978.81788900029</v>
      </c>
      <c r="E18" s="7">
        <f t="shared" si="0"/>
        <v>3689.6718163999999</v>
      </c>
      <c r="F18" s="14">
        <f t="shared" si="1"/>
        <v>9.2112147562306047E-3</v>
      </c>
      <c r="G18" s="8">
        <f t="shared" si="2"/>
        <v>0.2630987140833484</v>
      </c>
      <c r="H18" s="8">
        <f t="shared" si="3"/>
        <v>0.1292508724153737</v>
      </c>
      <c r="I18" s="9">
        <f t="shared" si="9"/>
        <v>78.863062182291145</v>
      </c>
      <c r="J18" s="10">
        <f t="shared" si="8"/>
        <v>9.6736733006438924E-2</v>
      </c>
      <c r="K18" s="115">
        <f>D18/C18*1000</f>
        <v>7.6289549903984879</v>
      </c>
      <c r="L18" s="73">
        <f t="shared" si="5"/>
        <v>744910.54183733102</v>
      </c>
      <c r="M18" s="11">
        <f t="shared" si="6"/>
        <v>62075.87848644425</v>
      </c>
      <c r="N18" s="11">
        <f t="shared" si="7"/>
        <v>0.21333469885125569</v>
      </c>
      <c r="P18" s="84"/>
      <c r="Q18" s="87"/>
      <c r="R18" s="273">
        <f>VLOOKUP(B18,'Contribution(1st Mar- Aug 23rd)'!$B$4:$I$22,8,FALSE)</f>
        <v>17.661971247535721</v>
      </c>
      <c r="S18" s="13"/>
      <c r="T18" s="13"/>
      <c r="U18" s="13"/>
      <c r="V18" s="43"/>
      <c r="W18" s="43"/>
      <c r="X18" s="43"/>
      <c r="Y18" s="43"/>
      <c r="Z18" s="13"/>
      <c r="AA18" s="43"/>
      <c r="AB18" s="43"/>
      <c r="AG18" s="69"/>
      <c r="AH18" s="69" t="s">
        <v>133</v>
      </c>
      <c r="AI18" s="90">
        <v>0</v>
      </c>
      <c r="AJ18" s="90"/>
      <c r="AK18" s="90"/>
      <c r="AL18" s="90"/>
    </row>
    <row r="19" spans="1:38" x14ac:dyDescent="0.25">
      <c r="A19" t="s">
        <v>85</v>
      </c>
      <c r="B19" s="114" t="s">
        <v>94</v>
      </c>
      <c r="C19" s="7">
        <v>68451.000000000015</v>
      </c>
      <c r="D19" s="7">
        <v>161.88</v>
      </c>
      <c r="E19" s="7">
        <f t="shared" si="0"/>
        <v>154.43767189999997</v>
      </c>
      <c r="F19" s="8">
        <f t="shared" si="1"/>
        <v>3.8555151599124223E-4</v>
      </c>
      <c r="G19" s="8">
        <f t="shared" si="2"/>
        <v>1.4636948539690407E-4</v>
      </c>
      <c r="H19" s="8">
        <f t="shared" si="3"/>
        <v>5.4100214924671314E-3</v>
      </c>
      <c r="I19" s="9">
        <f t="shared" si="9"/>
        <v>1.0481898490726991</v>
      </c>
      <c r="J19" s="10">
        <f t="shared" si="8"/>
        <v>2.2561784619654923</v>
      </c>
      <c r="K19" s="115">
        <f t="shared" si="4"/>
        <v>2.3649033615286843</v>
      </c>
      <c r="L19" s="73">
        <f t="shared" si="5"/>
        <v>31179.534543907281</v>
      </c>
      <c r="M19" s="11">
        <f t="shared" si="6"/>
        <v>2598.2945453256066</v>
      </c>
      <c r="N19" s="11">
        <f t="shared" si="7"/>
        <v>16.050744658547114</v>
      </c>
      <c r="P19" s="84"/>
      <c r="Q19" s="87"/>
      <c r="R19" s="273">
        <f>VLOOKUP(B19,'Contribution(1st Mar- Aug 23rd)'!$B$4:$I$22,8,FALSE)</f>
        <v>8.7869949075955418</v>
      </c>
      <c r="S19" s="13"/>
      <c r="T19" s="13"/>
      <c r="U19" s="13"/>
      <c r="AG19" s="69"/>
      <c r="AH19" s="69" t="s">
        <v>128</v>
      </c>
      <c r="AI19" s="90">
        <v>0</v>
      </c>
      <c r="AJ19" s="90"/>
      <c r="AK19" s="90"/>
      <c r="AL19" s="90"/>
    </row>
    <row r="20" spans="1:38" hidden="1" x14ac:dyDescent="0.25">
      <c r="A20" t="s">
        <v>86</v>
      </c>
      <c r="B20" s="114" t="s">
        <v>95</v>
      </c>
      <c r="C20" s="7">
        <v>0</v>
      </c>
      <c r="D20" s="7">
        <v>0</v>
      </c>
      <c r="E20" s="7">
        <f t="shared" si="0"/>
        <v>0</v>
      </c>
      <c r="F20" s="8">
        <f t="shared" si="1"/>
        <v>0</v>
      </c>
      <c r="G20" s="8">
        <f t="shared" si="2"/>
        <v>0</v>
      </c>
      <c r="H20" s="8">
        <f t="shared" si="3"/>
        <v>0</v>
      </c>
      <c r="I20" s="9" t="e">
        <f t="shared" si="9"/>
        <v>#DIV/0!</v>
      </c>
      <c r="J20" s="10" t="e">
        <f t="shared" si="8"/>
        <v>#DIV/0!</v>
      </c>
      <c r="K20" s="115" t="e">
        <f t="shared" si="4"/>
        <v>#DIV/0!</v>
      </c>
      <c r="L20" s="73">
        <f t="shared" si="5"/>
        <v>0</v>
      </c>
      <c r="M20" s="11">
        <f t="shared" si="6"/>
        <v>0</v>
      </c>
      <c r="N20" s="11" t="e">
        <f t="shared" si="7"/>
        <v>#DIV/0!</v>
      </c>
      <c r="P20" s="84"/>
      <c r="Q20" s="87"/>
      <c r="R20" s="273">
        <f>VLOOKUP(B20,'Contribution(1st Mar- Aug 23rd)'!$B$4:$I$22,8,FALSE)</f>
        <v>0</v>
      </c>
      <c r="S20" s="13"/>
      <c r="T20" s="13"/>
      <c r="U20" s="13"/>
      <c r="AG20" s="69"/>
      <c r="AH20" s="69" t="s">
        <v>107</v>
      </c>
      <c r="AI20" s="90">
        <v>0</v>
      </c>
      <c r="AJ20" s="90"/>
      <c r="AK20" s="90"/>
      <c r="AL20" s="90"/>
    </row>
    <row r="21" spans="1:38" x14ac:dyDescent="0.25">
      <c r="A21" t="s">
        <v>87</v>
      </c>
      <c r="B21" s="114" t="s">
        <v>96</v>
      </c>
      <c r="C21" s="7">
        <v>19776.999999999996</v>
      </c>
      <c r="D21" s="7">
        <v>549.99</v>
      </c>
      <c r="E21" s="7">
        <f t="shared" si="0"/>
        <v>22.007938899999996</v>
      </c>
      <c r="F21" s="32">
        <f t="shared" si="1"/>
        <v>5.4942515659209651E-5</v>
      </c>
      <c r="G21" s="8">
        <f t="shared" si="2"/>
        <v>4.9729276793577506E-4</v>
      </c>
      <c r="H21" s="8">
        <f t="shared" si="3"/>
        <v>7.709480529530272E-4</v>
      </c>
      <c r="I21" s="9">
        <f>(D21/E21)</f>
        <v>24.990527395548163</v>
      </c>
      <c r="J21" s="10">
        <f t="shared" si="8"/>
        <v>1.1128047176012541</v>
      </c>
      <c r="K21" s="115">
        <f t="shared" si="4"/>
        <v>27.809576781109374</v>
      </c>
      <c r="L21" s="73">
        <f t="shared" si="5"/>
        <v>4443.1988823107276</v>
      </c>
      <c r="M21" s="11">
        <f t="shared" si="6"/>
        <v>370.26657352589399</v>
      </c>
      <c r="N21" s="11">
        <f t="shared" si="7"/>
        <v>0.67322419230512187</v>
      </c>
      <c r="P21" s="84"/>
      <c r="Q21" s="87"/>
      <c r="R21" s="273">
        <f>VLOOKUP(B21,'Contribution(1st Mar- Aug 23rd)'!$B$4:$I$22,8,FALSE)</f>
        <v>20.287474092922903</v>
      </c>
      <c r="S21" s="13"/>
      <c r="T21" s="13"/>
      <c r="U21" s="13"/>
      <c r="AG21" s="69"/>
      <c r="AH21" s="69" t="s">
        <v>108</v>
      </c>
      <c r="AI21" s="90">
        <v>3772.116669399998</v>
      </c>
      <c r="AJ21" s="90"/>
      <c r="AK21" s="90"/>
      <c r="AL21" s="90"/>
    </row>
    <row r="22" spans="1:38" ht="15.75" thickBot="1" x14ac:dyDescent="0.3">
      <c r="A22" t="s">
        <v>88</v>
      </c>
      <c r="B22" s="159" t="s">
        <v>97</v>
      </c>
      <c r="C22" s="142">
        <v>11493655.999999998</v>
      </c>
      <c r="D22" s="142">
        <v>23906.467394000007</v>
      </c>
      <c r="E22" s="142">
        <f t="shared" si="0"/>
        <v>941.53050710000002</v>
      </c>
      <c r="F22" s="161">
        <f t="shared" si="1"/>
        <v>2.350517913786346E-3</v>
      </c>
      <c r="G22" s="143">
        <f>D22/$D$23</f>
        <v>2.161587181935784E-2</v>
      </c>
      <c r="H22" s="143">
        <f t="shared" si="3"/>
        <v>3.2982239479255437E-2</v>
      </c>
      <c r="I22" s="144">
        <f>(D22/E22)</f>
        <v>25.391070404754181</v>
      </c>
      <c r="J22" s="162">
        <f>E22/C22*1000</f>
        <v>8.1917407924858743E-2</v>
      </c>
      <c r="K22" s="163">
        <f>D22/C22*1000</f>
        <v>2.0799706719950564</v>
      </c>
      <c r="L22" s="73">
        <f t="shared" si="5"/>
        <v>190086.28276445158</v>
      </c>
      <c r="M22" s="11">
        <f>L22/12</f>
        <v>15840.523563704299</v>
      </c>
      <c r="N22" s="11">
        <f t="shared" si="7"/>
        <v>0.66260411053788393</v>
      </c>
      <c r="P22" s="84"/>
      <c r="Q22" s="87"/>
      <c r="R22" s="273">
        <f>VLOOKUP(B22,'Contribution(1st Mar- Aug 23rd)'!$B$4:$I$22,8,FALSE)</f>
        <v>20.01502179932308</v>
      </c>
      <c r="S22" s="13"/>
      <c r="T22" s="13"/>
      <c r="U22" s="13"/>
      <c r="AG22" s="69"/>
      <c r="AH22" s="69" t="s">
        <v>109</v>
      </c>
      <c r="AI22" s="90">
        <v>0</v>
      </c>
      <c r="AJ22" s="90"/>
      <c r="AK22" s="90"/>
      <c r="AL22" s="90"/>
    </row>
    <row r="23" spans="1:38" ht="15.75" thickBot="1" x14ac:dyDescent="0.3">
      <c r="B23" s="164" t="s">
        <v>46</v>
      </c>
      <c r="C23" s="165">
        <f t="shared" ref="C23:H23" si="10">SUM(C4:C22)</f>
        <v>205150851.40000004</v>
      </c>
      <c r="D23" s="165">
        <f>SUM(D4:D22)</f>
        <v>1105968.2252830002</v>
      </c>
      <c r="E23" s="165">
        <f>SUM(E4:E22)</f>
        <v>28546.591194699999</v>
      </c>
      <c r="F23" s="166">
        <f>SUM(F4:F22)</f>
        <v>7.126617085127683E-2</v>
      </c>
      <c r="G23" s="167">
        <f t="shared" si="10"/>
        <v>1</v>
      </c>
      <c r="H23" s="167">
        <f t="shared" si="10"/>
        <v>1.0000000000000002</v>
      </c>
      <c r="I23" s="168">
        <f>(D23/E23)</f>
        <v>38.742567115625903</v>
      </c>
      <c r="J23" s="168">
        <f>E23/C23*1000</f>
        <v>0.13914926991475304</v>
      </c>
      <c r="K23" s="169">
        <f>D23/C23*1000</f>
        <v>5.3909999287626649</v>
      </c>
      <c r="L23" s="109">
        <f>SUM(L4:L22)</f>
        <v>5763292.1768095382</v>
      </c>
      <c r="M23" s="21">
        <f>SUM(M4:M22)</f>
        <v>480274.34806746157</v>
      </c>
      <c r="N23" s="22"/>
      <c r="P23" s="86"/>
      <c r="Q23" s="87"/>
      <c r="R23" s="273" t="e">
        <f>VLOOKUP(B23,'Contribution(1st Mar- Aug 23rd)'!$B$4:$I$22,8,FALSE)</f>
        <v>#N/A</v>
      </c>
      <c r="S23" s="13"/>
      <c r="T23" s="7"/>
      <c r="U23" s="13"/>
      <c r="AG23" s="69"/>
      <c r="AH23" s="69" t="s">
        <v>110</v>
      </c>
      <c r="AI23" s="90">
        <v>0</v>
      </c>
      <c r="AJ23" s="90"/>
      <c r="AK23" s="90"/>
      <c r="AL23" s="90"/>
    </row>
    <row r="24" spans="1:38" x14ac:dyDescent="0.25">
      <c r="B24" s="23"/>
      <c r="C24" s="3"/>
      <c r="D24" s="3"/>
      <c r="E24" s="3"/>
      <c r="F24" s="24"/>
      <c r="G24" s="24"/>
      <c r="H24" s="24"/>
      <c r="K24" s="25"/>
      <c r="AG24" s="69"/>
      <c r="AH24" s="69" t="s">
        <v>84</v>
      </c>
      <c r="AI24" s="90">
        <v>3689.6718163999999</v>
      </c>
      <c r="AJ24" s="90"/>
      <c r="AK24" s="90"/>
      <c r="AL24" s="90"/>
    </row>
    <row r="25" spans="1:38" ht="15.75" thickBot="1" x14ac:dyDescent="0.3">
      <c r="E25" s="3"/>
      <c r="F25" s="26"/>
      <c r="K25" s="27"/>
      <c r="AG25" s="69"/>
      <c r="AH25" s="69" t="s">
        <v>85</v>
      </c>
      <c r="AI25" s="90">
        <v>154.43767189999997</v>
      </c>
      <c r="AJ25" s="90"/>
      <c r="AK25" s="90"/>
      <c r="AL25" s="90"/>
    </row>
    <row r="26" spans="1:38" ht="15" hidden="1" customHeight="1" x14ac:dyDescent="0.25">
      <c r="C26" s="3">
        <f>SUM(C4:C22)</f>
        <v>205150851.40000004</v>
      </c>
      <c r="D26" s="3">
        <f>SUM(D4:D22)</f>
        <v>1105968.2252830002</v>
      </c>
      <c r="AG26" s="69"/>
      <c r="AH26" s="69" t="s">
        <v>86</v>
      </c>
      <c r="AI26" s="90">
        <v>0</v>
      </c>
      <c r="AJ26" s="90"/>
      <c r="AK26" s="90"/>
      <c r="AL26" s="90"/>
    </row>
    <row r="27" spans="1:38" ht="15.75" x14ac:dyDescent="0.25">
      <c r="B27" s="334" t="s">
        <v>47</v>
      </c>
      <c r="C27" s="335"/>
      <c r="D27" s="335"/>
      <c r="E27" s="335"/>
      <c r="F27" s="335"/>
      <c r="G27" s="335"/>
      <c r="H27" s="335"/>
      <c r="I27" s="335"/>
      <c r="J27" s="335"/>
      <c r="K27" s="336"/>
      <c r="L27" s="126"/>
      <c r="M27" s="33"/>
      <c r="N27" s="28"/>
      <c r="O27" s="33" t="s">
        <v>48</v>
      </c>
      <c r="P27" s="78" t="s">
        <v>152</v>
      </c>
      <c r="Q27" s="28" t="s">
        <v>151</v>
      </c>
      <c r="AG27" s="69"/>
      <c r="AH27" s="69" t="s">
        <v>87</v>
      </c>
      <c r="AI27" s="90">
        <v>22.007938899999996</v>
      </c>
      <c r="AJ27" s="90"/>
      <c r="AK27" s="90"/>
      <c r="AL27" s="90"/>
    </row>
    <row r="28" spans="1:38" hidden="1" x14ac:dyDescent="0.25">
      <c r="A28" s="123" t="s">
        <v>157</v>
      </c>
      <c r="B28" s="114" t="s">
        <v>49</v>
      </c>
      <c r="C28" s="6" t="s">
        <v>50</v>
      </c>
      <c r="D28" s="7">
        <v>376.5</v>
      </c>
      <c r="E28" s="7" t="e">
        <f>VLOOKUP(A28,$AH$3:$AL$89,2,FALSE)</f>
        <v>#N/A</v>
      </c>
      <c r="F28" s="8" t="e">
        <f>E28/$F$2</f>
        <v>#N/A</v>
      </c>
      <c r="G28" s="8">
        <f>D28/SUM($D$47)</f>
        <v>1.6169790409431155E-4</v>
      </c>
      <c r="H28" s="8" t="e">
        <f t="shared" ref="H28:H45" si="11">E28/SUM($E$47)</f>
        <v>#N/A</v>
      </c>
      <c r="I28" s="9">
        <f>IFERROR(D28/E28,0)</f>
        <v>0</v>
      </c>
      <c r="J28" s="9" t="s">
        <v>50</v>
      </c>
      <c r="K28" s="127" t="s">
        <v>50</v>
      </c>
      <c r="L28" s="73" t="e">
        <f t="shared" ref="L28:L46" si="12">E28*$L$2</f>
        <v>#N/A</v>
      </c>
      <c r="M28" s="11" t="e">
        <f>L28/12</f>
        <v>#N/A</v>
      </c>
      <c r="N28" s="11" t="e">
        <f t="shared" ref="N28:N46" si="13">M28/D28</f>
        <v>#N/A</v>
      </c>
      <c r="O28" s="34">
        <v>162397</v>
      </c>
      <c r="P28" s="35">
        <f>O28/$F$2</f>
        <v>0.40542186871977692</v>
      </c>
      <c r="Q28" s="79" t="e">
        <f>E28/O28</f>
        <v>#N/A</v>
      </c>
      <c r="AG28" s="69"/>
      <c r="AH28" s="69" t="s">
        <v>88</v>
      </c>
      <c r="AI28" s="90">
        <v>941.53050710000002</v>
      </c>
      <c r="AJ28" s="90"/>
      <c r="AK28" s="90"/>
      <c r="AL28" s="90"/>
    </row>
    <row r="29" spans="1:38" hidden="1" x14ac:dyDescent="0.25">
      <c r="A29" s="123" t="s">
        <v>155</v>
      </c>
      <c r="B29" s="114" t="s">
        <v>51</v>
      </c>
      <c r="C29" s="6" t="s">
        <v>50</v>
      </c>
      <c r="D29" s="7">
        <v>0</v>
      </c>
      <c r="E29" s="7" t="e">
        <f>VLOOKUP(A29,$AH$3:$AL$89,2,FALSE)</f>
        <v>#N/A</v>
      </c>
      <c r="F29" s="8" t="e">
        <f>E29/$F$2</f>
        <v>#N/A</v>
      </c>
      <c r="G29" s="8">
        <f>D29/SUM($D$47)</f>
        <v>0</v>
      </c>
      <c r="H29" s="8" t="e">
        <f t="shared" si="11"/>
        <v>#N/A</v>
      </c>
      <c r="I29" s="9">
        <f t="shared" ref="I29:I46" si="14">IFERROR(D29/E29,0)</f>
        <v>0</v>
      </c>
      <c r="J29" s="9" t="s">
        <v>50</v>
      </c>
      <c r="K29" s="127" t="s">
        <v>50</v>
      </c>
      <c r="L29" s="73" t="e">
        <f t="shared" si="12"/>
        <v>#N/A</v>
      </c>
      <c r="M29" s="11" t="e">
        <f t="shared" ref="M29:M46" si="15">L29/12</f>
        <v>#N/A</v>
      </c>
      <c r="N29" s="11" t="e">
        <f t="shared" si="13"/>
        <v>#N/A</v>
      </c>
      <c r="O29" s="34">
        <v>173713</v>
      </c>
      <c r="P29" s="35">
        <f>O29/$F$2</f>
        <v>0.43367210651008703</v>
      </c>
      <c r="Q29" s="79" t="e">
        <f t="shared" ref="Q29:Q45" si="16">E29/O29</f>
        <v>#N/A</v>
      </c>
      <c r="AG29" s="69"/>
      <c r="AH29" s="69" t="s">
        <v>19</v>
      </c>
      <c r="AI29" s="90">
        <v>11539.5433641</v>
      </c>
      <c r="AJ29" s="90"/>
      <c r="AK29" s="90"/>
      <c r="AL29" s="90"/>
    </row>
    <row r="30" spans="1:38" x14ac:dyDescent="0.25">
      <c r="A30" s="123" t="s">
        <v>284</v>
      </c>
      <c r="B30" s="114" t="s">
        <v>52</v>
      </c>
      <c r="C30" s="6" t="s">
        <v>50</v>
      </c>
      <c r="D30" s="7">
        <v>749223.89999999979</v>
      </c>
      <c r="E30" s="7">
        <f t="shared" ref="E30:E46" si="17">IFERROR(VLOOKUP(A30,$AH$3:$AL$89,2,FALSE),0)</f>
        <v>15093.278360299997</v>
      </c>
      <c r="F30" s="8">
        <f>E30/$F$2</f>
        <v>3.7680161074038286E-2</v>
      </c>
      <c r="G30" s="8">
        <f t="shared" ref="G30:G40" si="18">D30/SUM($D$47)</f>
        <v>0.32177406195847547</v>
      </c>
      <c r="H30" s="8">
        <f t="shared" si="11"/>
        <v>9.4788009977588017E-2</v>
      </c>
      <c r="I30" s="9">
        <f>IFERROR(D30/E30,0)</f>
        <v>49.639573465410336</v>
      </c>
      <c r="J30" s="9" t="s">
        <v>50</v>
      </c>
      <c r="K30" s="127" t="s">
        <v>50</v>
      </c>
      <c r="L30" s="73">
        <f t="shared" si="12"/>
        <v>3047193.0081962217</v>
      </c>
      <c r="M30" s="11">
        <f t="shared" si="15"/>
        <v>253932.75068301847</v>
      </c>
      <c r="N30" s="11">
        <f t="shared" si="13"/>
        <v>0.33892772331878168</v>
      </c>
      <c r="O30" s="34">
        <v>145430</v>
      </c>
      <c r="P30" s="35">
        <f t="shared" ref="P30:P39" si="19">O30/$F$2</f>
        <v>0.36306398743768148</v>
      </c>
      <c r="Q30" s="79">
        <f t="shared" si="16"/>
        <v>0.1037838022436911</v>
      </c>
      <c r="T30" s="65"/>
      <c r="V30" s="13"/>
      <c r="W30" s="13"/>
      <c r="Y30" s="65"/>
      <c r="AG30" s="69"/>
      <c r="AH30" s="69" t="s">
        <v>23</v>
      </c>
      <c r="AI30" s="90">
        <v>2824.3919550999999</v>
      </c>
      <c r="AJ30" s="90"/>
      <c r="AK30" s="90"/>
      <c r="AL30" s="90"/>
    </row>
    <row r="31" spans="1:38" hidden="1" x14ac:dyDescent="0.25">
      <c r="A31" s="123" t="s">
        <v>153</v>
      </c>
      <c r="B31" s="114" t="s">
        <v>53</v>
      </c>
      <c r="C31" s="6" t="s">
        <v>50</v>
      </c>
      <c r="D31" s="7">
        <v>0</v>
      </c>
      <c r="E31" s="7">
        <f t="shared" si="17"/>
        <v>0</v>
      </c>
      <c r="F31" s="8">
        <f>E31/$F$2</f>
        <v>0</v>
      </c>
      <c r="G31" s="8">
        <f t="shared" si="18"/>
        <v>0</v>
      </c>
      <c r="H31" s="8">
        <f t="shared" si="11"/>
        <v>0</v>
      </c>
      <c r="I31" s="9">
        <f>IFERROR(D31/E31,0)</f>
        <v>0</v>
      </c>
      <c r="J31" s="9" t="s">
        <v>50</v>
      </c>
      <c r="K31" s="127" t="s">
        <v>50</v>
      </c>
      <c r="L31" s="73">
        <f t="shared" si="12"/>
        <v>0</v>
      </c>
      <c r="M31" s="11">
        <f t="shared" si="15"/>
        <v>0</v>
      </c>
      <c r="N31" s="11" t="e">
        <f t="shared" si="13"/>
        <v>#DIV/0!</v>
      </c>
      <c r="O31" s="34">
        <v>99503</v>
      </c>
      <c r="P31" s="35">
        <f t="shared" si="19"/>
        <v>0.24840786592870534</v>
      </c>
      <c r="Q31" s="79">
        <f t="shared" si="16"/>
        <v>0</v>
      </c>
      <c r="R31" s="76"/>
      <c r="S31" s="77"/>
      <c r="V31" s="13"/>
      <c r="W31" s="13"/>
      <c r="Y31" s="65"/>
      <c r="AG31" s="69"/>
      <c r="AH31" s="69" t="s">
        <v>25</v>
      </c>
      <c r="AI31" s="90">
        <v>0</v>
      </c>
      <c r="AJ31" s="90"/>
      <c r="AK31" s="90"/>
      <c r="AL31" s="90"/>
    </row>
    <row r="32" spans="1:38" hidden="1" x14ac:dyDescent="0.25">
      <c r="A32" s="123" t="s">
        <v>154</v>
      </c>
      <c r="B32" s="114" t="s">
        <v>54</v>
      </c>
      <c r="C32" s="6" t="s">
        <v>50</v>
      </c>
      <c r="D32" s="7">
        <v>671.09999999999991</v>
      </c>
      <c r="E32" s="7">
        <f t="shared" si="17"/>
        <v>0</v>
      </c>
      <c r="F32" s="8">
        <f>E32/$F$2</f>
        <v>0</v>
      </c>
      <c r="G32" s="8">
        <f t="shared" si="18"/>
        <v>2.8822168243743015E-4</v>
      </c>
      <c r="H32" s="8">
        <f t="shared" si="11"/>
        <v>0</v>
      </c>
      <c r="I32" s="9">
        <f t="shared" si="14"/>
        <v>0</v>
      </c>
      <c r="J32" s="9" t="s">
        <v>50</v>
      </c>
      <c r="K32" s="127" t="s">
        <v>50</v>
      </c>
      <c r="L32" s="73">
        <f t="shared" si="12"/>
        <v>0</v>
      </c>
      <c r="M32" s="11">
        <f t="shared" si="15"/>
        <v>0</v>
      </c>
      <c r="N32" s="11">
        <f t="shared" si="13"/>
        <v>0</v>
      </c>
      <c r="O32" s="34">
        <v>9380</v>
      </c>
      <c r="P32" s="35">
        <f t="shared" si="19"/>
        <v>2.3417040515474469E-2</v>
      </c>
      <c r="Q32" s="79">
        <f t="shared" si="16"/>
        <v>0</v>
      </c>
      <c r="R32" s="76"/>
      <c r="S32" s="77"/>
      <c r="V32" s="13"/>
      <c r="W32" s="13"/>
      <c r="Y32" s="65"/>
      <c r="AG32" s="69"/>
      <c r="AH32" s="69" t="s">
        <v>21</v>
      </c>
      <c r="AI32" s="90">
        <v>0</v>
      </c>
      <c r="AJ32" s="90"/>
      <c r="AK32" s="90"/>
      <c r="AL32" s="90"/>
    </row>
    <row r="33" spans="1:38" hidden="1" x14ac:dyDescent="0.25">
      <c r="A33" t="s">
        <v>156</v>
      </c>
      <c r="B33" s="159" t="s">
        <v>55</v>
      </c>
      <c r="C33" s="160" t="s">
        <v>50</v>
      </c>
      <c r="D33" s="142">
        <v>3544.3</v>
      </c>
      <c r="E33" s="7">
        <f t="shared" si="17"/>
        <v>0</v>
      </c>
      <c r="F33" s="143">
        <f t="shared" ref="F33:F46" si="20">E33/$F$2</f>
        <v>0</v>
      </c>
      <c r="G33" s="143">
        <f t="shared" si="18"/>
        <v>1.5221935763120012E-3</v>
      </c>
      <c r="H33" s="143">
        <f t="shared" si="11"/>
        <v>0</v>
      </c>
      <c r="I33" s="144">
        <f t="shared" si="14"/>
        <v>0</v>
      </c>
      <c r="J33" s="144" t="s">
        <v>50</v>
      </c>
      <c r="K33" s="145" t="s">
        <v>50</v>
      </c>
      <c r="L33" s="73">
        <f t="shared" si="12"/>
        <v>0</v>
      </c>
      <c r="M33" s="11">
        <f t="shared" si="15"/>
        <v>0</v>
      </c>
      <c r="N33" s="11">
        <f t="shared" si="13"/>
        <v>0</v>
      </c>
      <c r="O33" s="34">
        <v>164911.80000000002</v>
      </c>
      <c r="P33" s="35">
        <f t="shared" si="19"/>
        <v>0.411700032204672</v>
      </c>
      <c r="Q33" s="79">
        <f t="shared" si="16"/>
        <v>0</v>
      </c>
      <c r="R33" s="76"/>
      <c r="S33" s="77"/>
      <c r="V33" s="43"/>
      <c r="AG33" s="69" t="s">
        <v>99</v>
      </c>
      <c r="AH33" s="69" t="s">
        <v>119</v>
      </c>
      <c r="AI33" s="90">
        <v>0</v>
      </c>
      <c r="AJ33" s="90"/>
      <c r="AK33" s="90"/>
      <c r="AL33" s="90"/>
    </row>
    <row r="34" spans="1:38" hidden="1" x14ac:dyDescent="0.25">
      <c r="A34" s="124" t="s">
        <v>106</v>
      </c>
      <c r="B34" s="130" t="s">
        <v>56</v>
      </c>
      <c r="C34" s="100" t="s">
        <v>50</v>
      </c>
      <c r="D34" s="101">
        <v>0</v>
      </c>
      <c r="E34" s="7">
        <f t="shared" si="17"/>
        <v>0</v>
      </c>
      <c r="F34" s="102">
        <f t="shared" si="20"/>
        <v>0</v>
      </c>
      <c r="G34" s="102">
        <f t="shared" si="18"/>
        <v>0</v>
      </c>
      <c r="H34" s="102">
        <f t="shared" si="11"/>
        <v>0</v>
      </c>
      <c r="I34" s="103">
        <f t="shared" si="14"/>
        <v>0</v>
      </c>
      <c r="J34" s="103" t="s">
        <v>50</v>
      </c>
      <c r="K34" s="131" t="s">
        <v>50</v>
      </c>
      <c r="L34" s="73">
        <f t="shared" si="12"/>
        <v>0</v>
      </c>
      <c r="M34" s="11">
        <f t="shared" si="15"/>
        <v>0</v>
      </c>
      <c r="N34" s="11" t="e">
        <f t="shared" si="13"/>
        <v>#DIV/0!</v>
      </c>
      <c r="O34" s="34">
        <v>7159</v>
      </c>
      <c r="P34" s="35">
        <f t="shared" si="19"/>
        <v>1.787234467487012E-2</v>
      </c>
      <c r="Q34" s="79">
        <f t="shared" si="16"/>
        <v>0</v>
      </c>
      <c r="AG34" s="69"/>
      <c r="AH34" s="69" t="s">
        <v>145</v>
      </c>
      <c r="AI34" s="90">
        <v>0</v>
      </c>
      <c r="AJ34" s="90"/>
      <c r="AK34" s="90"/>
      <c r="AL34" s="90"/>
    </row>
    <row r="35" spans="1:38" hidden="1" x14ac:dyDescent="0.25">
      <c r="A35" s="124" t="s">
        <v>128</v>
      </c>
      <c r="B35" s="132" t="s">
        <v>57</v>
      </c>
      <c r="C35" s="6" t="s">
        <v>50</v>
      </c>
      <c r="D35" s="7">
        <v>0</v>
      </c>
      <c r="E35" s="7">
        <f t="shared" si="17"/>
        <v>0</v>
      </c>
      <c r="F35" s="8">
        <f t="shared" si="20"/>
        <v>0</v>
      </c>
      <c r="G35" s="8">
        <f t="shared" si="18"/>
        <v>0</v>
      </c>
      <c r="H35" s="8">
        <f t="shared" si="11"/>
        <v>0</v>
      </c>
      <c r="I35" s="9">
        <f t="shared" si="14"/>
        <v>0</v>
      </c>
      <c r="J35" s="9" t="s">
        <v>50</v>
      </c>
      <c r="K35" s="127" t="s">
        <v>50</v>
      </c>
      <c r="L35" s="73">
        <f t="shared" si="12"/>
        <v>0</v>
      </c>
      <c r="M35" s="11">
        <f t="shared" si="15"/>
        <v>0</v>
      </c>
      <c r="N35" s="11" t="e">
        <f t="shared" si="13"/>
        <v>#DIV/0!</v>
      </c>
      <c r="O35" s="34">
        <v>14898</v>
      </c>
      <c r="P35" s="35">
        <f t="shared" si="19"/>
        <v>3.7192651343234399E-2</v>
      </c>
      <c r="Q35" s="79">
        <f t="shared" si="16"/>
        <v>0</v>
      </c>
      <c r="R35" s="76"/>
      <c r="S35" s="77"/>
      <c r="AG35" s="69"/>
      <c r="AH35" s="69" t="s">
        <v>73</v>
      </c>
      <c r="AI35" s="90">
        <v>0</v>
      </c>
      <c r="AJ35" s="90"/>
      <c r="AK35" s="90"/>
      <c r="AL35" s="90"/>
    </row>
    <row r="36" spans="1:38" hidden="1" x14ac:dyDescent="0.25">
      <c r="A36" s="124" t="s">
        <v>107</v>
      </c>
      <c r="B36" s="132" t="s">
        <v>58</v>
      </c>
      <c r="C36" s="6" t="s">
        <v>50</v>
      </c>
      <c r="D36" s="7">
        <v>0</v>
      </c>
      <c r="E36" s="7">
        <f t="shared" si="17"/>
        <v>0</v>
      </c>
      <c r="F36" s="8">
        <f t="shared" si="20"/>
        <v>0</v>
      </c>
      <c r="G36" s="8">
        <f t="shared" si="18"/>
        <v>0</v>
      </c>
      <c r="H36" s="8">
        <f t="shared" si="11"/>
        <v>0</v>
      </c>
      <c r="I36" s="9">
        <f t="shared" si="14"/>
        <v>0</v>
      </c>
      <c r="J36" s="9" t="s">
        <v>50</v>
      </c>
      <c r="K36" s="127" t="s">
        <v>50</v>
      </c>
      <c r="L36" s="73">
        <f t="shared" si="12"/>
        <v>0</v>
      </c>
      <c r="M36" s="11">
        <f t="shared" si="15"/>
        <v>0</v>
      </c>
      <c r="N36" s="11" t="e">
        <f t="shared" si="13"/>
        <v>#DIV/0!</v>
      </c>
      <c r="O36" s="34">
        <v>16647</v>
      </c>
      <c r="P36" s="35">
        <f t="shared" si="19"/>
        <v>4.1559005699477986E-2</v>
      </c>
      <c r="Q36" s="79">
        <f t="shared" si="16"/>
        <v>0</v>
      </c>
      <c r="AG36" s="69"/>
      <c r="AH36" s="69" t="s">
        <v>74</v>
      </c>
      <c r="AI36" s="90">
        <v>0</v>
      </c>
      <c r="AJ36" s="90"/>
      <c r="AK36" s="90"/>
      <c r="AL36" s="90"/>
    </row>
    <row r="37" spans="1:38" x14ac:dyDescent="0.25">
      <c r="A37" s="124" t="s">
        <v>108</v>
      </c>
      <c r="B37" s="132" t="s">
        <v>59</v>
      </c>
      <c r="C37" s="6" t="s">
        <v>50</v>
      </c>
      <c r="D37" s="20">
        <v>112032</v>
      </c>
      <c r="E37" s="7">
        <f t="shared" si="17"/>
        <v>3772.116669399998</v>
      </c>
      <c r="F37" s="14">
        <f>E37/$F$2</f>
        <v>9.4170371936499325E-3</v>
      </c>
      <c r="G37" s="8">
        <f t="shared" si="18"/>
        <v>4.8115111796796575E-2</v>
      </c>
      <c r="H37" s="8">
        <f t="shared" si="11"/>
        <v>2.368944797547657E-2</v>
      </c>
      <c r="I37" s="9">
        <f t="shared" si="14"/>
        <v>29.70003576740379</v>
      </c>
      <c r="J37" s="9" t="s">
        <v>50</v>
      </c>
      <c r="K37" s="127" t="s">
        <v>50</v>
      </c>
      <c r="L37" s="73">
        <f t="shared" si="12"/>
        <v>761555.3935140986</v>
      </c>
      <c r="M37" s="11">
        <f t="shared" si="15"/>
        <v>63462.949459508214</v>
      </c>
      <c r="N37" s="11">
        <f t="shared" si="13"/>
        <v>0.56647162828038611</v>
      </c>
      <c r="O37" s="34">
        <v>13167</v>
      </c>
      <c r="P37" s="35">
        <f>O37/$F$2</f>
        <v>3.2871233738513042E-2</v>
      </c>
      <c r="Q37" s="79">
        <f t="shared" si="16"/>
        <v>0.28648262090073656</v>
      </c>
      <c r="AG37" s="69"/>
      <c r="AH37" s="69" t="s">
        <v>75</v>
      </c>
      <c r="AI37" s="90">
        <v>0</v>
      </c>
      <c r="AJ37" s="90"/>
      <c r="AK37" s="90"/>
      <c r="AL37" s="90"/>
    </row>
    <row r="38" spans="1:38" hidden="1" x14ac:dyDescent="0.25">
      <c r="A38" s="124" t="s">
        <v>109</v>
      </c>
      <c r="B38" s="132" t="s">
        <v>60</v>
      </c>
      <c r="C38" s="6" t="s">
        <v>50</v>
      </c>
      <c r="D38" s="20">
        <v>0</v>
      </c>
      <c r="E38" s="7">
        <f t="shared" si="17"/>
        <v>0</v>
      </c>
      <c r="F38" s="14">
        <f t="shared" si="20"/>
        <v>0</v>
      </c>
      <c r="G38" s="8">
        <f t="shared" si="18"/>
        <v>0</v>
      </c>
      <c r="H38" s="8">
        <f t="shared" si="11"/>
        <v>0</v>
      </c>
      <c r="I38" s="9">
        <f t="shared" si="14"/>
        <v>0</v>
      </c>
      <c r="J38" s="9" t="s">
        <v>50</v>
      </c>
      <c r="K38" s="127" t="s">
        <v>50</v>
      </c>
      <c r="L38" s="73">
        <f t="shared" si="12"/>
        <v>0</v>
      </c>
      <c r="M38" s="11">
        <f t="shared" si="15"/>
        <v>0</v>
      </c>
      <c r="N38" s="11" t="e">
        <f t="shared" si="13"/>
        <v>#DIV/0!</v>
      </c>
      <c r="O38" s="34">
        <v>16151</v>
      </c>
      <c r="P38" s="35">
        <f t="shared" si="19"/>
        <v>4.0320748546420912E-2</v>
      </c>
      <c r="Q38" s="79">
        <f t="shared" si="16"/>
        <v>0</v>
      </c>
      <c r="AG38" s="69"/>
      <c r="AH38" s="69" t="s">
        <v>76</v>
      </c>
      <c r="AI38" s="90">
        <v>0</v>
      </c>
      <c r="AJ38" s="90"/>
      <c r="AK38" s="90"/>
      <c r="AL38" s="90"/>
    </row>
    <row r="39" spans="1:38" hidden="1" x14ac:dyDescent="0.25">
      <c r="A39" s="124" t="s">
        <v>110</v>
      </c>
      <c r="B39" s="132" t="s">
        <v>61</v>
      </c>
      <c r="C39" s="6" t="s">
        <v>50</v>
      </c>
      <c r="D39" s="7">
        <v>0</v>
      </c>
      <c r="E39" s="7">
        <f t="shared" si="17"/>
        <v>0</v>
      </c>
      <c r="F39" s="14">
        <f t="shared" si="20"/>
        <v>0</v>
      </c>
      <c r="G39" s="8">
        <f t="shared" si="18"/>
        <v>0</v>
      </c>
      <c r="H39" s="8">
        <f t="shared" si="11"/>
        <v>0</v>
      </c>
      <c r="I39" s="9">
        <f t="shared" si="14"/>
        <v>0</v>
      </c>
      <c r="J39" s="9" t="s">
        <v>50</v>
      </c>
      <c r="K39" s="127" t="s">
        <v>50</v>
      </c>
      <c r="L39" s="73">
        <f t="shared" si="12"/>
        <v>0</v>
      </c>
      <c r="M39" s="11">
        <f t="shared" si="15"/>
        <v>0</v>
      </c>
      <c r="N39" s="11" t="e">
        <f t="shared" si="13"/>
        <v>#DIV/0!</v>
      </c>
      <c r="O39" s="34">
        <v>14437</v>
      </c>
      <c r="P39" s="35">
        <f t="shared" si="19"/>
        <v>3.6041771207026112E-2</v>
      </c>
      <c r="Q39" s="79">
        <f t="shared" si="16"/>
        <v>0</v>
      </c>
      <c r="AG39" s="69" t="s">
        <v>4</v>
      </c>
      <c r="AH39" s="69" t="s">
        <v>37</v>
      </c>
      <c r="AI39" s="90">
        <v>278.04506279999981</v>
      </c>
      <c r="AJ39" s="90"/>
      <c r="AK39" s="90"/>
      <c r="AL39" s="90"/>
    </row>
    <row r="40" spans="1:38" hidden="1" x14ac:dyDescent="0.25">
      <c r="A40" s="124" t="s">
        <v>133</v>
      </c>
      <c r="B40" s="132" t="s">
        <v>62</v>
      </c>
      <c r="C40" s="6" t="s">
        <v>50</v>
      </c>
      <c r="D40" s="7">
        <v>1133</v>
      </c>
      <c r="E40" s="7">
        <f t="shared" si="17"/>
        <v>0</v>
      </c>
      <c r="F40" s="14">
        <f t="shared" si="20"/>
        <v>0</v>
      </c>
      <c r="G40" s="8">
        <f t="shared" si="18"/>
        <v>4.8659688005007958E-4</v>
      </c>
      <c r="H40" s="8">
        <f t="shared" si="11"/>
        <v>0</v>
      </c>
      <c r="I40" s="9">
        <f>IFERROR(#REF!/E40,0)</f>
        <v>0</v>
      </c>
      <c r="J40" s="9" t="s">
        <v>50</v>
      </c>
      <c r="K40" s="127" t="s">
        <v>50</v>
      </c>
      <c r="L40" s="73">
        <f t="shared" si="12"/>
        <v>0</v>
      </c>
      <c r="M40" s="11">
        <f t="shared" si="15"/>
        <v>0</v>
      </c>
      <c r="N40" s="11" t="e">
        <f>M40/#REF!</f>
        <v>#REF!</v>
      </c>
      <c r="O40" s="34">
        <v>11319</v>
      </c>
      <c r="P40" s="35">
        <f t="shared" ref="P40:P46" si="21">O40/$F$2</f>
        <v>2.8257727248897177E-2</v>
      </c>
      <c r="Q40" s="79">
        <f t="shared" si="16"/>
        <v>0</v>
      </c>
      <c r="AG40" s="69"/>
      <c r="AH40" s="69" t="s">
        <v>77</v>
      </c>
      <c r="AI40" s="90">
        <v>0</v>
      </c>
      <c r="AJ40" s="90"/>
      <c r="AK40" s="90"/>
      <c r="AL40" s="90"/>
    </row>
    <row r="41" spans="1:38" ht="15.75" hidden="1" thickBot="1" x14ac:dyDescent="0.3">
      <c r="A41" s="125" t="s">
        <v>135</v>
      </c>
      <c r="B41" s="133" t="s">
        <v>135</v>
      </c>
      <c r="C41" s="106"/>
      <c r="D41" s="170">
        <v>0</v>
      </c>
      <c r="E41" s="7">
        <f t="shared" si="17"/>
        <v>0</v>
      </c>
      <c r="F41" s="104">
        <f t="shared" si="20"/>
        <v>0</v>
      </c>
      <c r="G41" s="96">
        <f>D40/SUM($D$47)</f>
        <v>4.8659688005007958E-4</v>
      </c>
      <c r="H41" s="96">
        <f t="shared" si="11"/>
        <v>0</v>
      </c>
      <c r="I41" s="97">
        <f>IFERROR(D40/E41,0)</f>
        <v>0</v>
      </c>
      <c r="J41" s="97" t="s">
        <v>50</v>
      </c>
      <c r="K41" s="129" t="s">
        <v>50</v>
      </c>
      <c r="L41" s="73">
        <f t="shared" si="12"/>
        <v>0</v>
      </c>
      <c r="M41" s="11">
        <f t="shared" si="15"/>
        <v>0</v>
      </c>
      <c r="N41" s="11">
        <f>M41/D40</f>
        <v>0</v>
      </c>
      <c r="O41" s="34">
        <v>11398</v>
      </c>
      <c r="P41" s="35">
        <f t="shared" si="21"/>
        <v>2.8454949658355863E-2</v>
      </c>
      <c r="Q41" s="79">
        <f t="shared" si="16"/>
        <v>0</v>
      </c>
      <c r="AG41" s="69"/>
      <c r="AH41" s="69" t="s">
        <v>78</v>
      </c>
      <c r="AI41" s="90">
        <v>0.76536590000000004</v>
      </c>
      <c r="AJ41" s="90"/>
      <c r="AK41" s="90"/>
      <c r="AL41" s="90"/>
    </row>
    <row r="42" spans="1:38" hidden="1" x14ac:dyDescent="0.25">
      <c r="A42" s="124" t="s">
        <v>273</v>
      </c>
      <c r="B42" s="130" t="s">
        <v>140</v>
      </c>
      <c r="C42" s="153" t="s">
        <v>50</v>
      </c>
      <c r="D42" s="154">
        <v>0</v>
      </c>
      <c r="E42" s="7">
        <f t="shared" si="17"/>
        <v>0</v>
      </c>
      <c r="F42" s="155">
        <f t="shared" si="20"/>
        <v>0</v>
      </c>
      <c r="G42" s="102">
        <f>D42/SUM($D$47)</f>
        <v>0</v>
      </c>
      <c r="H42" s="102">
        <f t="shared" si="11"/>
        <v>0</v>
      </c>
      <c r="I42" s="103">
        <f>IFERROR(D45/E42,0)</f>
        <v>0</v>
      </c>
      <c r="J42" s="103" t="s">
        <v>50</v>
      </c>
      <c r="K42" s="131" t="s">
        <v>50</v>
      </c>
      <c r="L42" s="73">
        <f t="shared" si="12"/>
        <v>0</v>
      </c>
      <c r="M42" s="11">
        <f t="shared" si="15"/>
        <v>0</v>
      </c>
      <c r="N42" s="11" t="e">
        <f>M42/D45</f>
        <v>#DIV/0!</v>
      </c>
      <c r="O42" s="34">
        <v>42450</v>
      </c>
      <c r="P42" s="35">
        <f t="shared" si="21"/>
        <v>0.10597583900659821</v>
      </c>
      <c r="Q42" s="79">
        <f t="shared" si="16"/>
        <v>0</v>
      </c>
      <c r="AG42" s="69"/>
      <c r="AH42" s="69" t="s">
        <v>120</v>
      </c>
      <c r="AI42" s="90">
        <v>0</v>
      </c>
      <c r="AJ42" s="90"/>
      <c r="AK42" s="90"/>
      <c r="AL42" s="90"/>
    </row>
    <row r="43" spans="1:38" hidden="1" x14ac:dyDescent="0.25">
      <c r="A43" s="125" t="s">
        <v>274</v>
      </c>
      <c r="B43" s="136" t="s">
        <v>141</v>
      </c>
      <c r="C43" s="71" t="s">
        <v>50</v>
      </c>
      <c r="D43" s="20">
        <v>0</v>
      </c>
      <c r="E43" s="7">
        <f t="shared" si="17"/>
        <v>0</v>
      </c>
      <c r="F43" s="14">
        <f t="shared" si="20"/>
        <v>0</v>
      </c>
      <c r="G43" s="8">
        <f>D43/SUM($D$47)</f>
        <v>0</v>
      </c>
      <c r="H43" s="8">
        <f t="shared" si="11"/>
        <v>0</v>
      </c>
      <c r="I43" s="9">
        <f t="shared" si="14"/>
        <v>0</v>
      </c>
      <c r="J43" s="9" t="s">
        <v>50</v>
      </c>
      <c r="K43" s="127" t="s">
        <v>50</v>
      </c>
      <c r="L43" s="73">
        <f t="shared" si="12"/>
        <v>0</v>
      </c>
      <c r="M43" s="11">
        <f t="shared" si="15"/>
        <v>0</v>
      </c>
      <c r="N43" s="11" t="e">
        <f t="shared" si="13"/>
        <v>#DIV/0!</v>
      </c>
      <c r="O43" s="34">
        <v>104491</v>
      </c>
      <c r="P43" s="35">
        <f t="shared" si="21"/>
        <v>0.26086033907275508</v>
      </c>
      <c r="Q43" s="79">
        <f>E43/O43</f>
        <v>0</v>
      </c>
      <c r="AG43" s="69"/>
      <c r="AH43" s="69" t="s">
        <v>121</v>
      </c>
      <c r="AI43" s="90">
        <v>0</v>
      </c>
      <c r="AJ43" s="90"/>
      <c r="AK43" s="90"/>
      <c r="AL43" s="90"/>
    </row>
    <row r="44" spans="1:38" x14ac:dyDescent="0.25">
      <c r="A44" t="s">
        <v>275</v>
      </c>
      <c r="B44" s="136" t="s">
        <v>142</v>
      </c>
      <c r="C44" s="71" t="s">
        <v>50</v>
      </c>
      <c r="D44" s="20">
        <v>1461435.2800278743</v>
      </c>
      <c r="E44" s="7">
        <f t="shared" si="17"/>
        <v>140366.54120220002</v>
      </c>
      <c r="F44" s="14">
        <f>E44/$F$2</f>
        <v>0.35042313244658152</v>
      </c>
      <c r="G44" s="8">
        <f>D44/SUM($D$47)</f>
        <v>0.62765211620183414</v>
      </c>
      <c r="H44" s="8">
        <f t="shared" si="11"/>
        <v>0.88152254204693548</v>
      </c>
      <c r="I44" s="9">
        <f>IFERROR(D44/E44,0)</f>
        <v>10.411564376461024</v>
      </c>
      <c r="J44" s="9" t="s">
        <v>50</v>
      </c>
      <c r="K44" s="127" t="s">
        <v>50</v>
      </c>
      <c r="L44" s="73">
        <f t="shared" si="12"/>
        <v>28338703.674946949</v>
      </c>
      <c r="M44" s="11">
        <f t="shared" si="15"/>
        <v>2361558.6395789124</v>
      </c>
      <c r="N44" s="11">
        <f t="shared" si="13"/>
        <v>1.6159173600447567</v>
      </c>
      <c r="O44" s="34">
        <v>118333</v>
      </c>
      <c r="P44" s="35">
        <f t="shared" si="21"/>
        <v>0.29541670099335188</v>
      </c>
      <c r="Q44" s="79">
        <f t="shared" si="16"/>
        <v>1.1861994642424347</v>
      </c>
      <c r="AG44" s="69"/>
      <c r="AH44" s="69" t="s">
        <v>122</v>
      </c>
      <c r="AI44" s="90">
        <v>0</v>
      </c>
      <c r="AJ44" s="90"/>
      <c r="AK44" s="90"/>
      <c r="AL44" s="90"/>
    </row>
    <row r="45" spans="1:38" hidden="1" x14ac:dyDescent="0.25">
      <c r="A45" s="125" t="s">
        <v>276</v>
      </c>
      <c r="B45" s="136" t="s">
        <v>143</v>
      </c>
      <c r="C45" s="71" t="s">
        <v>50</v>
      </c>
      <c r="D45" s="20">
        <v>0</v>
      </c>
      <c r="E45" s="7">
        <f t="shared" si="17"/>
        <v>0</v>
      </c>
      <c r="F45" s="14">
        <f t="shared" si="20"/>
        <v>0</v>
      </c>
      <c r="G45" s="8">
        <f>D45/SUM($D$47)</f>
        <v>0</v>
      </c>
      <c r="H45" s="8">
        <f t="shared" si="11"/>
        <v>0</v>
      </c>
      <c r="I45" s="9">
        <f>IFERROR(#REF!/E45,0)</f>
        <v>0</v>
      </c>
      <c r="J45" s="28"/>
      <c r="K45" s="137"/>
      <c r="L45" s="73">
        <f t="shared" si="12"/>
        <v>0</v>
      </c>
      <c r="M45" s="11">
        <f t="shared" si="15"/>
        <v>0</v>
      </c>
      <c r="N45" s="11" t="e">
        <f>M45/D45</f>
        <v>#DIV/0!</v>
      </c>
      <c r="O45" s="34">
        <v>446166</v>
      </c>
      <c r="P45" s="35">
        <f t="shared" si="21"/>
        <v>1.1138472599815759</v>
      </c>
      <c r="Q45" s="79">
        <f t="shared" si="16"/>
        <v>0</v>
      </c>
      <c r="AG45" s="69"/>
      <c r="AH45" s="69" t="s">
        <v>123</v>
      </c>
      <c r="AI45" s="90">
        <v>0</v>
      </c>
      <c r="AJ45" s="90"/>
      <c r="AK45" s="90"/>
      <c r="AL45" s="90"/>
    </row>
    <row r="46" spans="1:38" ht="15.75" hidden="1" thickBot="1" x14ac:dyDescent="0.3">
      <c r="A46" s="125" t="s">
        <v>277</v>
      </c>
      <c r="B46" s="133" t="s">
        <v>144</v>
      </c>
      <c r="C46" s="106" t="s">
        <v>50</v>
      </c>
      <c r="D46" s="156">
        <v>0</v>
      </c>
      <c r="E46" s="7">
        <f t="shared" si="17"/>
        <v>0</v>
      </c>
      <c r="F46" s="104">
        <f t="shared" si="20"/>
        <v>0</v>
      </c>
      <c r="G46" s="96">
        <f>D46/SUM($D$47)</f>
        <v>0</v>
      </c>
      <c r="H46" s="96">
        <f>E46/SUM($E$47)</f>
        <v>0</v>
      </c>
      <c r="I46" s="97">
        <f t="shared" si="14"/>
        <v>0</v>
      </c>
      <c r="J46" s="157"/>
      <c r="K46" s="158"/>
      <c r="L46" s="73">
        <f t="shared" si="12"/>
        <v>0</v>
      </c>
      <c r="M46" s="11">
        <f t="shared" si="15"/>
        <v>0</v>
      </c>
      <c r="N46" s="11" t="e">
        <f t="shared" si="13"/>
        <v>#DIV/0!</v>
      </c>
      <c r="O46" s="34">
        <v>156607</v>
      </c>
      <c r="P46" s="35">
        <f t="shared" si="21"/>
        <v>0.39096721364679216</v>
      </c>
      <c r="Q46" s="79">
        <f>E46/O46</f>
        <v>0</v>
      </c>
      <c r="AG46" s="70"/>
      <c r="AH46" s="69" t="s">
        <v>303</v>
      </c>
      <c r="AI46" s="90">
        <v>-19639.050340299993</v>
      </c>
      <c r="AJ46" s="90"/>
      <c r="AK46" s="90"/>
      <c r="AL46" s="90"/>
    </row>
    <row r="47" spans="1:38" ht="15.75" thickBot="1" x14ac:dyDescent="0.3">
      <c r="B47" s="146" t="s">
        <v>46</v>
      </c>
      <c r="C47" s="147"/>
      <c r="D47" s="148">
        <f>SUM(D28:D46)</f>
        <v>2328416.0800278741</v>
      </c>
      <c r="E47" s="148">
        <f>SUM(E30:E44)</f>
        <v>159231.93623190001</v>
      </c>
      <c r="F47" s="149">
        <f>SUM(F30:F44)</f>
        <v>0.39752033071426973</v>
      </c>
      <c r="G47" s="150">
        <f>SUM(G28:G46)</f>
        <v>1.00048659688005</v>
      </c>
      <c r="H47" s="150">
        <f>SUM(H30:H44)</f>
        <v>1</v>
      </c>
      <c r="I47" s="151">
        <f>IFERROR(D47/E47,0)</f>
        <v>14.622795747687498</v>
      </c>
      <c r="J47" s="147"/>
      <c r="K47" s="152"/>
      <c r="AG47" s="70"/>
      <c r="AH47" s="69" t="s">
        <v>40</v>
      </c>
      <c r="AI47" s="90">
        <v>0</v>
      </c>
      <c r="AJ47" s="90"/>
      <c r="AK47" s="90"/>
      <c r="AL47" s="90"/>
    </row>
    <row r="48" spans="1:38" x14ac:dyDescent="0.25">
      <c r="AG48" s="70"/>
      <c r="AH48" s="69" t="s">
        <v>302</v>
      </c>
      <c r="AI48" s="90">
        <v>0</v>
      </c>
      <c r="AJ48" s="90"/>
      <c r="AK48" s="90"/>
      <c r="AL48" s="90"/>
    </row>
    <row r="49" spans="1:38" x14ac:dyDescent="0.25">
      <c r="B49" s="89" t="s">
        <v>163</v>
      </c>
      <c r="C49" s="28"/>
      <c r="D49" s="7">
        <v>4460394</v>
      </c>
      <c r="E49" s="7">
        <f>SUM(E42:E46)</f>
        <v>140366.54120220002</v>
      </c>
      <c r="F49" s="14">
        <f>E49/$F$2</f>
        <v>0.35042313244658152</v>
      </c>
      <c r="G49" s="28"/>
      <c r="H49" s="28"/>
      <c r="I49" s="9">
        <f>IFERROR(D49/E49,0)</f>
        <v>31.776760770750474</v>
      </c>
      <c r="J49" s="28"/>
      <c r="K49" s="28"/>
      <c r="AG49" s="70"/>
      <c r="AH49" s="69" t="s">
        <v>301</v>
      </c>
      <c r="AI49" s="90">
        <v>0</v>
      </c>
      <c r="AJ49" s="90"/>
      <c r="AK49" s="90"/>
      <c r="AL49" s="90"/>
    </row>
    <row r="50" spans="1:38" x14ac:dyDescent="0.25">
      <c r="AG50" s="70"/>
      <c r="AH50" s="70" t="s">
        <v>33</v>
      </c>
      <c r="AI50" s="70">
        <v>0</v>
      </c>
      <c r="AJ50" s="70"/>
      <c r="AK50" s="70"/>
      <c r="AL50" s="70"/>
    </row>
    <row r="51" spans="1:38" ht="15.75" x14ac:dyDescent="0.25">
      <c r="B51" s="328" t="s">
        <v>79</v>
      </c>
      <c r="C51" s="328"/>
      <c r="D51" s="328"/>
      <c r="E51" s="328"/>
      <c r="F51" s="328"/>
      <c r="G51" s="328"/>
      <c r="H51" s="328"/>
      <c r="I51" s="328"/>
      <c r="J51" s="328"/>
      <c r="K51" s="328"/>
      <c r="P51" s="34">
        <v>3081778</v>
      </c>
      <c r="AG51" s="70"/>
      <c r="AH51" s="70" t="s">
        <v>71</v>
      </c>
      <c r="AI51" s="70">
        <v>800.63356879999992</v>
      </c>
      <c r="AJ51" s="70"/>
      <c r="AK51" s="70"/>
      <c r="AL51" s="70"/>
    </row>
    <row r="52" spans="1:38" x14ac:dyDescent="0.25">
      <c r="A52" t="s">
        <v>77</v>
      </c>
      <c r="B52" s="37" t="s">
        <v>80</v>
      </c>
      <c r="C52" s="6" t="s">
        <v>50</v>
      </c>
      <c r="D52" s="6" t="s">
        <v>50</v>
      </c>
      <c r="E52" s="7">
        <f>VLOOKUP(A52,$AH$3:$AL$89,2,FALSE)</f>
        <v>0</v>
      </c>
      <c r="F52" s="14">
        <f>E52/$F$2</f>
        <v>0</v>
      </c>
      <c r="G52" s="6" t="s">
        <v>50</v>
      </c>
      <c r="H52" s="28"/>
      <c r="I52" s="28"/>
      <c r="J52" s="28"/>
      <c r="K52" s="28"/>
      <c r="P52" s="34">
        <v>4657348</v>
      </c>
      <c r="AG52" s="70"/>
      <c r="AH52" s="70" t="s">
        <v>124</v>
      </c>
      <c r="AI52" s="70">
        <v>0</v>
      </c>
      <c r="AJ52" s="70"/>
      <c r="AK52" s="70"/>
      <c r="AL52" s="70"/>
    </row>
    <row r="53" spans="1:38" x14ac:dyDescent="0.25">
      <c r="A53" t="s">
        <v>78</v>
      </c>
      <c r="B53" s="37" t="s">
        <v>81</v>
      </c>
      <c r="C53" s="6" t="s">
        <v>50</v>
      </c>
      <c r="D53" s="6" t="s">
        <v>50</v>
      </c>
      <c r="E53" s="7">
        <f>VLOOKUP(A53,$AH$3:$AL$89,2,FALSE)</f>
        <v>0.76536590000000004</v>
      </c>
      <c r="F53" s="14">
        <f>E53/$F$2</f>
        <v>1.9107254039938789E-6</v>
      </c>
      <c r="G53" s="6" t="s">
        <v>50</v>
      </c>
      <c r="H53" s="28"/>
      <c r="I53" s="28"/>
      <c r="J53" s="28"/>
      <c r="K53" s="28"/>
      <c r="P53" s="34">
        <v>118333</v>
      </c>
      <c r="AG53" s="70"/>
      <c r="AH53" s="70" t="s">
        <v>125</v>
      </c>
      <c r="AI53" s="70">
        <v>0</v>
      </c>
      <c r="AJ53" s="70"/>
      <c r="AK53" s="70"/>
      <c r="AL53" s="70"/>
    </row>
    <row r="54" spans="1:38" x14ac:dyDescent="0.25">
      <c r="B54" s="38" t="s">
        <v>46</v>
      </c>
      <c r="C54" s="39"/>
      <c r="D54" s="39"/>
      <c r="E54" s="40">
        <f>SUM(E52:E53)</f>
        <v>0.76536590000000004</v>
      </c>
      <c r="F54" s="41">
        <f>SUM(F52:F53)</f>
        <v>1.9107254039938789E-6</v>
      </c>
      <c r="G54" s="39"/>
      <c r="H54" s="39"/>
      <c r="I54" s="39"/>
      <c r="J54" s="39"/>
      <c r="K54" s="39"/>
      <c r="P54" s="34">
        <v>4378084</v>
      </c>
      <c r="AG54" s="70"/>
      <c r="AH54" s="70" t="s">
        <v>126</v>
      </c>
      <c r="AI54" s="70">
        <v>0</v>
      </c>
      <c r="AJ54" s="70"/>
      <c r="AK54" s="70"/>
      <c r="AL54" s="70"/>
    </row>
    <row r="55" spans="1:38" x14ac:dyDescent="0.25">
      <c r="P55" s="7">
        <v>3031757</v>
      </c>
      <c r="AG55" s="70"/>
      <c r="AH55" s="70" t="s">
        <v>127</v>
      </c>
      <c r="AI55" s="70">
        <v>0</v>
      </c>
      <c r="AJ55" s="70"/>
      <c r="AK55" s="70"/>
      <c r="AL55" s="70"/>
    </row>
    <row r="56" spans="1:38" x14ac:dyDescent="0.25">
      <c r="AG56" s="70"/>
      <c r="AH56" s="70" t="s">
        <v>283</v>
      </c>
      <c r="AI56" s="70">
        <v>0</v>
      </c>
      <c r="AJ56" s="70"/>
      <c r="AK56" s="70"/>
      <c r="AL56" s="70"/>
    </row>
    <row r="57" spans="1:38" x14ac:dyDescent="0.25">
      <c r="AG57" s="70"/>
      <c r="AH57" s="70" t="s">
        <v>284</v>
      </c>
      <c r="AI57" s="70">
        <v>15093.278360299997</v>
      </c>
      <c r="AJ57" s="70"/>
      <c r="AK57" s="70"/>
      <c r="AL57" s="70"/>
    </row>
    <row r="58" spans="1:38" x14ac:dyDescent="0.25">
      <c r="AG58" s="70" t="s">
        <v>82</v>
      </c>
      <c r="AH58" s="70" t="s">
        <v>285</v>
      </c>
      <c r="AI58" s="70">
        <v>0</v>
      </c>
      <c r="AJ58" s="70"/>
      <c r="AK58" s="70"/>
      <c r="AL58" s="70"/>
    </row>
    <row r="59" spans="1:38" x14ac:dyDescent="0.25">
      <c r="AG59" s="70"/>
      <c r="AH59" s="70" t="s">
        <v>286</v>
      </c>
      <c r="AI59" s="70">
        <v>0</v>
      </c>
      <c r="AJ59" s="70"/>
      <c r="AK59" s="70"/>
      <c r="AL59" s="70"/>
    </row>
    <row r="60" spans="1:38" x14ac:dyDescent="0.25">
      <c r="AG60" s="70"/>
      <c r="AH60" s="70" t="s">
        <v>287</v>
      </c>
      <c r="AI60" s="70">
        <v>0</v>
      </c>
      <c r="AJ60" s="70"/>
      <c r="AK60" s="70"/>
      <c r="AL60" s="70"/>
    </row>
    <row r="61" spans="1:38" x14ac:dyDescent="0.25">
      <c r="AG61" s="70"/>
      <c r="AH61" s="70" t="s">
        <v>273</v>
      </c>
      <c r="AI61" s="70">
        <v>0</v>
      </c>
      <c r="AJ61" s="70"/>
      <c r="AK61" s="70"/>
      <c r="AL61" s="70"/>
    </row>
    <row r="62" spans="1:38" x14ac:dyDescent="0.25">
      <c r="AG62" s="70"/>
      <c r="AH62" s="70" t="s">
        <v>274</v>
      </c>
      <c r="AI62" s="70">
        <v>0</v>
      </c>
      <c r="AJ62" s="70"/>
      <c r="AK62" s="70"/>
      <c r="AL62" s="70"/>
    </row>
    <row r="63" spans="1:38" x14ac:dyDescent="0.25">
      <c r="AG63" s="70"/>
      <c r="AH63" s="70" t="s">
        <v>275</v>
      </c>
      <c r="AI63" s="70">
        <v>140366.54120220002</v>
      </c>
      <c r="AJ63" s="70"/>
      <c r="AK63" s="70"/>
      <c r="AL63" s="70"/>
    </row>
    <row r="64" spans="1:38" x14ac:dyDescent="0.25">
      <c r="AG64" s="70"/>
      <c r="AH64" s="70" t="s">
        <v>276</v>
      </c>
      <c r="AI64" s="70">
        <v>0</v>
      </c>
      <c r="AJ64" s="70"/>
      <c r="AK64" s="70"/>
      <c r="AL64" s="70"/>
    </row>
    <row r="65" spans="33:38" x14ac:dyDescent="0.25">
      <c r="AG65" s="70"/>
      <c r="AH65" s="70" t="s">
        <v>277</v>
      </c>
      <c r="AI65" s="70">
        <v>0</v>
      </c>
      <c r="AJ65" s="70"/>
      <c r="AK65" s="70"/>
      <c r="AL65" s="70"/>
    </row>
    <row r="66" spans="33:38" x14ac:dyDescent="0.25">
      <c r="AG66" s="70"/>
      <c r="AH66" s="70" t="s">
        <v>17</v>
      </c>
      <c r="AI66" s="70">
        <v>3.8138999999999998E-3</v>
      </c>
      <c r="AJ66" s="70"/>
      <c r="AK66" s="70"/>
      <c r="AL66" s="70"/>
    </row>
    <row r="67" spans="33:38" x14ac:dyDescent="0.25">
      <c r="AG67" s="70"/>
      <c r="AH67" s="70" t="s">
        <v>31</v>
      </c>
      <c r="AI67" s="70">
        <v>190.00688840000001</v>
      </c>
      <c r="AJ67" s="70"/>
      <c r="AK67" s="70"/>
      <c r="AL67" s="70"/>
    </row>
    <row r="68" spans="33:38" x14ac:dyDescent="0.25">
      <c r="AG68" s="70"/>
      <c r="AH68" s="70" t="s">
        <v>38</v>
      </c>
      <c r="AI68" s="70">
        <v>0</v>
      </c>
      <c r="AJ68" s="70"/>
      <c r="AK68" s="70"/>
      <c r="AL68" s="70"/>
    </row>
    <row r="69" spans="33:38" x14ac:dyDescent="0.25">
      <c r="AG69" s="70"/>
      <c r="AH69" s="70"/>
      <c r="AI69" s="70"/>
      <c r="AJ69" s="70"/>
      <c r="AK69" s="70"/>
      <c r="AL69" s="70"/>
    </row>
    <row r="70" spans="33:38" x14ac:dyDescent="0.25">
      <c r="AG70" s="70"/>
      <c r="AH70" s="70"/>
      <c r="AI70" s="70"/>
      <c r="AJ70" s="70"/>
      <c r="AK70" s="70"/>
      <c r="AL70" s="70"/>
    </row>
    <row r="71" spans="33:38" x14ac:dyDescent="0.25">
      <c r="AG71" s="75"/>
      <c r="AH71" s="75"/>
      <c r="AI71" s="75"/>
      <c r="AJ71" s="75"/>
      <c r="AK71" s="75"/>
      <c r="AL71" s="75"/>
    </row>
    <row r="72" spans="33:38" x14ac:dyDescent="0.25">
      <c r="AG72" s="75"/>
      <c r="AH72" s="75"/>
      <c r="AI72" s="75"/>
      <c r="AJ72" s="75"/>
      <c r="AK72" s="75"/>
      <c r="AL72" s="75"/>
    </row>
    <row r="73" spans="33:38" x14ac:dyDescent="0.25">
      <c r="AG73" s="75"/>
      <c r="AH73" s="75"/>
      <c r="AI73" s="75"/>
      <c r="AJ73" s="75"/>
      <c r="AK73" s="75"/>
      <c r="AL73" s="75"/>
    </row>
    <row r="74" spans="33:38" x14ac:dyDescent="0.25">
      <c r="AG74" s="75"/>
      <c r="AH74" s="75"/>
      <c r="AI74" s="75"/>
      <c r="AJ74" s="75"/>
      <c r="AK74" s="75"/>
      <c r="AL74" s="75"/>
    </row>
    <row r="75" spans="33:38" x14ac:dyDescent="0.25">
      <c r="AG75" s="75"/>
      <c r="AH75" s="75"/>
      <c r="AI75" s="75"/>
      <c r="AJ75" s="75"/>
      <c r="AK75" s="75"/>
      <c r="AL75" s="75"/>
    </row>
    <row r="76" spans="33:38" x14ac:dyDescent="0.25">
      <c r="AG76" s="75"/>
      <c r="AH76" s="75"/>
      <c r="AI76" s="75"/>
      <c r="AJ76" s="75"/>
      <c r="AK76" s="75"/>
      <c r="AL76" s="75"/>
    </row>
    <row r="77" spans="33:38" x14ac:dyDescent="0.25">
      <c r="AG77" s="75"/>
      <c r="AH77" s="75"/>
      <c r="AI77" s="75"/>
      <c r="AJ77" s="75"/>
      <c r="AK77" s="75"/>
      <c r="AL77" s="75"/>
    </row>
    <row r="78" spans="33:38" x14ac:dyDescent="0.25">
      <c r="AG78" s="75"/>
      <c r="AH78" s="75"/>
      <c r="AI78" s="75"/>
      <c r="AJ78" s="75"/>
      <c r="AK78" s="75"/>
      <c r="AL78" s="75"/>
    </row>
    <row r="79" spans="33:38" x14ac:dyDescent="0.25">
      <c r="AG79" s="75"/>
      <c r="AH79" s="75"/>
      <c r="AI79" s="75"/>
      <c r="AJ79" s="75"/>
      <c r="AK79" s="75"/>
      <c r="AL79" s="75"/>
    </row>
  </sheetData>
  <mergeCells count="3">
    <mergeCell ref="B1:N1"/>
    <mergeCell ref="B27:K27"/>
    <mergeCell ref="B51:K51"/>
  </mergeCells>
  <conditionalFormatting sqref="G4:H22 H24">
    <cfRule type="colorScale" priority="2">
      <colorScale>
        <cfvo type="min"/>
        <cfvo type="percentile" val="50"/>
        <cfvo type="max"/>
        <color rgb="FFF8696B"/>
        <color rgb="FFFFEB84"/>
        <color rgb="FF63BE7B"/>
      </colorScale>
    </cfRule>
  </conditionalFormatting>
  <conditionalFormatting sqref="G24">
    <cfRule type="colorScale" priority="1">
      <colorScale>
        <cfvo type="min"/>
        <cfvo type="percentile" val="50"/>
        <cfvo type="max"/>
        <color rgb="FFF8696B"/>
        <color rgb="FFFFEB84"/>
        <color rgb="FF63BE7B"/>
      </colorScale>
    </cfRule>
  </conditionalFormatting>
  <conditionalFormatting sqref="G28:G46">
    <cfRule type="colorScale" priority="3">
      <colorScale>
        <cfvo type="min"/>
        <cfvo type="percentile" val="50"/>
        <cfvo type="max"/>
        <color rgb="FFF8696B"/>
        <color rgb="FFFFEB84"/>
        <color rgb="FF63BE7B"/>
      </colorScale>
    </cfRule>
  </conditionalFormatting>
  <conditionalFormatting sqref="H28:H46">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9992C-1C28-4A91-A5E5-94321727D358}">
  <sheetPr codeName="Sheet6"/>
  <dimension ref="A1:S806"/>
  <sheetViews>
    <sheetView topLeftCell="D1" zoomScale="95" zoomScaleNormal="95" workbookViewId="0">
      <selection activeCell="D1" sqref="D1"/>
    </sheetView>
  </sheetViews>
  <sheetFormatPr defaultRowHeight="15" x14ac:dyDescent="0.25"/>
  <cols>
    <col min="3" max="3" width="22.7109375" customWidth="1"/>
    <col min="5" max="5" width="10.28515625" customWidth="1"/>
    <col min="6" max="6" width="10.42578125" customWidth="1"/>
  </cols>
  <sheetData>
    <row r="1" spans="1:4" x14ac:dyDescent="0.25">
      <c r="A1" t="s">
        <v>0</v>
      </c>
      <c r="B1" t="s">
        <v>168</v>
      </c>
      <c r="C1" t="s">
        <v>169</v>
      </c>
      <c r="D1" s="256">
        <f>CORREL(B2:B806,C2:C806)</f>
        <v>0.77976540586136411</v>
      </c>
    </row>
    <row r="2" spans="1:4" x14ac:dyDescent="0.25">
      <c r="A2" s="67">
        <v>43627</v>
      </c>
      <c r="B2" s="3">
        <v>942</v>
      </c>
      <c r="C2" s="3">
        <v>6597</v>
      </c>
    </row>
    <row r="3" spans="1:4" x14ac:dyDescent="0.25">
      <c r="A3" s="67">
        <v>43628</v>
      </c>
      <c r="B3" s="3">
        <v>2346</v>
      </c>
      <c r="C3" s="3">
        <v>6705</v>
      </c>
    </row>
    <row r="4" spans="1:4" x14ac:dyDescent="0.25">
      <c r="A4" s="67">
        <v>43629</v>
      </c>
      <c r="B4" s="3">
        <v>2918</v>
      </c>
      <c r="C4" s="3">
        <v>6666</v>
      </c>
    </row>
    <row r="5" spans="1:4" x14ac:dyDescent="0.25">
      <c r="A5" s="67">
        <v>43630</v>
      </c>
      <c r="B5" s="3">
        <v>4192</v>
      </c>
      <c r="C5" s="3">
        <v>7564</v>
      </c>
    </row>
    <row r="6" spans="1:4" x14ac:dyDescent="0.25">
      <c r="A6" s="67">
        <v>43631</v>
      </c>
      <c r="B6" s="3">
        <v>5102</v>
      </c>
      <c r="C6" s="3">
        <v>10284</v>
      </c>
    </row>
    <row r="7" spans="1:4" x14ac:dyDescent="0.25">
      <c r="A7" s="67">
        <v>43632</v>
      </c>
      <c r="B7" s="3">
        <v>3205</v>
      </c>
      <c r="C7" s="3">
        <v>8125</v>
      </c>
    </row>
    <row r="8" spans="1:4" x14ac:dyDescent="0.25">
      <c r="A8" s="67">
        <v>43633</v>
      </c>
      <c r="B8" s="3">
        <v>2298</v>
      </c>
      <c r="C8" s="3">
        <v>6659</v>
      </c>
    </row>
    <row r="9" spans="1:4" x14ac:dyDescent="0.25">
      <c r="A9" s="67">
        <v>43634</v>
      </c>
      <c r="B9" s="3">
        <v>2569</v>
      </c>
      <c r="C9" s="3">
        <v>7763</v>
      </c>
    </row>
    <row r="10" spans="1:4" x14ac:dyDescent="0.25">
      <c r="A10" s="67">
        <v>43635</v>
      </c>
      <c r="B10" s="3">
        <v>2562</v>
      </c>
      <c r="C10" s="3">
        <v>8069</v>
      </c>
    </row>
    <row r="11" spans="1:4" x14ac:dyDescent="0.25">
      <c r="A11" s="67">
        <v>43636</v>
      </c>
      <c r="B11" s="3">
        <v>2652</v>
      </c>
      <c r="C11" s="3">
        <v>8012</v>
      </c>
    </row>
    <row r="12" spans="1:4" x14ac:dyDescent="0.25">
      <c r="A12" s="67">
        <v>43637</v>
      </c>
      <c r="B12" s="3">
        <v>3236</v>
      </c>
      <c r="C12" s="3">
        <v>7593</v>
      </c>
    </row>
    <row r="13" spans="1:4" x14ac:dyDescent="0.25">
      <c r="A13" s="67">
        <v>43638</v>
      </c>
      <c r="B13" s="3">
        <v>3836</v>
      </c>
      <c r="C13" s="3">
        <v>9325</v>
      </c>
    </row>
    <row r="14" spans="1:4" x14ac:dyDescent="0.25">
      <c r="A14" s="67">
        <v>43639</v>
      </c>
      <c r="B14" s="3">
        <v>2942</v>
      </c>
      <c r="C14" s="3">
        <v>8519</v>
      </c>
    </row>
    <row r="15" spans="1:4" x14ac:dyDescent="0.25">
      <c r="A15" s="67">
        <v>43640</v>
      </c>
      <c r="B15" s="3">
        <v>1819</v>
      </c>
      <c r="C15" s="3">
        <v>6317</v>
      </c>
    </row>
    <row r="16" spans="1:4" x14ac:dyDescent="0.25">
      <c r="A16" s="67">
        <v>43641</v>
      </c>
      <c r="B16" s="3">
        <v>2052</v>
      </c>
      <c r="C16" s="3">
        <v>7201</v>
      </c>
    </row>
    <row r="17" spans="1:19" ht="13.5" customHeight="1" x14ac:dyDescent="0.25">
      <c r="A17" s="67">
        <v>43642</v>
      </c>
      <c r="B17" s="3">
        <v>2169</v>
      </c>
      <c r="C17" s="3">
        <v>7865</v>
      </c>
      <c r="E17" s="337" t="s">
        <v>175</v>
      </c>
      <c r="F17" s="337"/>
      <c r="G17" s="337"/>
      <c r="H17" s="337"/>
      <c r="I17" s="337"/>
      <c r="J17" s="337"/>
      <c r="K17" s="337"/>
      <c r="L17" s="337"/>
      <c r="M17" s="337"/>
      <c r="N17" s="337"/>
      <c r="O17" s="337"/>
      <c r="P17" s="337"/>
      <c r="Q17" s="337"/>
      <c r="R17" s="337"/>
      <c r="S17" s="337"/>
    </row>
    <row r="18" spans="1:19" x14ac:dyDescent="0.25">
      <c r="A18" s="67">
        <v>43643</v>
      </c>
      <c r="B18" s="3">
        <v>2356</v>
      </c>
      <c r="C18" s="3">
        <v>8685</v>
      </c>
      <c r="E18" s="337"/>
      <c r="F18" s="337"/>
      <c r="G18" s="337"/>
      <c r="H18" s="337"/>
      <c r="I18" s="337"/>
      <c r="J18" s="337"/>
      <c r="K18" s="337"/>
      <c r="L18" s="337"/>
      <c r="M18" s="337"/>
      <c r="N18" s="337"/>
      <c r="O18" s="337"/>
      <c r="P18" s="337"/>
      <c r="Q18" s="337"/>
      <c r="R18" s="337"/>
      <c r="S18" s="337"/>
    </row>
    <row r="19" spans="1:19" x14ac:dyDescent="0.25">
      <c r="A19" s="67">
        <v>43644</v>
      </c>
      <c r="B19" s="3">
        <v>2863</v>
      </c>
      <c r="C19" s="3">
        <v>8514</v>
      </c>
      <c r="E19" s="337" t="s">
        <v>220</v>
      </c>
      <c r="F19" s="338"/>
      <c r="G19" s="338"/>
      <c r="H19" s="338"/>
      <c r="I19" s="338"/>
      <c r="J19" s="338"/>
      <c r="K19" s="338"/>
      <c r="L19" s="338"/>
      <c r="M19" s="338"/>
      <c r="N19" s="338"/>
      <c r="O19" s="338"/>
      <c r="P19" s="338"/>
      <c r="Q19" s="338"/>
      <c r="R19" s="338"/>
      <c r="S19" s="338"/>
    </row>
    <row r="20" spans="1:19" x14ac:dyDescent="0.25">
      <c r="A20" s="67">
        <v>43645</v>
      </c>
      <c r="B20" s="3">
        <v>3937</v>
      </c>
      <c r="C20" s="3">
        <v>12153</v>
      </c>
      <c r="E20" s="338"/>
      <c r="F20" s="338"/>
      <c r="G20" s="338"/>
      <c r="H20" s="338"/>
      <c r="I20" s="338"/>
      <c r="J20" s="338"/>
      <c r="K20" s="338"/>
      <c r="L20" s="338"/>
      <c r="M20" s="338"/>
      <c r="N20" s="338"/>
      <c r="O20" s="338"/>
      <c r="P20" s="338"/>
      <c r="Q20" s="338"/>
      <c r="R20" s="338"/>
      <c r="S20" s="338"/>
    </row>
    <row r="21" spans="1:19" x14ac:dyDescent="0.25">
      <c r="A21" s="67">
        <v>43646</v>
      </c>
      <c r="B21" s="3">
        <v>2927</v>
      </c>
      <c r="C21" s="3">
        <v>8851</v>
      </c>
      <c r="E21" s="338"/>
      <c r="F21" s="338"/>
      <c r="G21" s="338"/>
      <c r="H21" s="338"/>
      <c r="I21" s="338"/>
      <c r="J21" s="338"/>
      <c r="K21" s="338"/>
      <c r="L21" s="338"/>
      <c r="M21" s="338"/>
      <c r="N21" s="338"/>
      <c r="O21" s="338"/>
      <c r="P21" s="338"/>
      <c r="Q21" s="338"/>
      <c r="R21" s="338"/>
      <c r="S21" s="338"/>
    </row>
    <row r="22" spans="1:19" x14ac:dyDescent="0.25">
      <c r="A22" s="67">
        <v>43647</v>
      </c>
      <c r="B22" s="3">
        <v>1543</v>
      </c>
      <c r="C22" s="3">
        <v>8078</v>
      </c>
    </row>
    <row r="23" spans="1:19" x14ac:dyDescent="0.25">
      <c r="A23" s="67">
        <v>43648</v>
      </c>
      <c r="B23" s="3">
        <v>1451</v>
      </c>
      <c r="C23" s="3">
        <v>7826</v>
      </c>
    </row>
    <row r="24" spans="1:19" x14ac:dyDescent="0.25">
      <c r="A24" s="67">
        <v>43649</v>
      </c>
      <c r="B24" s="3">
        <v>1506</v>
      </c>
      <c r="C24" s="3">
        <v>8444</v>
      </c>
    </row>
    <row r="25" spans="1:19" x14ac:dyDescent="0.25">
      <c r="A25" s="67">
        <v>43650</v>
      </c>
      <c r="B25" s="3">
        <v>1840</v>
      </c>
      <c r="C25" s="3">
        <v>8649</v>
      </c>
    </row>
    <row r="26" spans="1:19" x14ac:dyDescent="0.25">
      <c r="A26" s="67">
        <v>43651</v>
      </c>
      <c r="B26" s="3">
        <v>2534</v>
      </c>
      <c r="C26" s="3">
        <v>9048</v>
      </c>
    </row>
    <row r="27" spans="1:19" x14ac:dyDescent="0.25">
      <c r="A27" s="67">
        <v>43652</v>
      </c>
      <c r="B27" s="3">
        <v>3548</v>
      </c>
      <c r="C27" s="3">
        <v>11105</v>
      </c>
    </row>
    <row r="28" spans="1:19" x14ac:dyDescent="0.25">
      <c r="A28" s="67">
        <v>43653</v>
      </c>
      <c r="B28" s="3">
        <v>2819</v>
      </c>
      <c r="C28" s="3">
        <v>7870</v>
      </c>
    </row>
    <row r="29" spans="1:19" x14ac:dyDescent="0.25">
      <c r="A29" s="67">
        <v>43654</v>
      </c>
      <c r="B29" s="3">
        <v>1941</v>
      </c>
      <c r="C29" s="3">
        <v>7678</v>
      </c>
    </row>
    <row r="30" spans="1:19" x14ac:dyDescent="0.25">
      <c r="A30" s="67">
        <v>43655</v>
      </c>
      <c r="B30" s="3">
        <v>2043</v>
      </c>
      <c r="C30" s="3">
        <v>8006</v>
      </c>
      <c r="E30" s="190"/>
    </row>
    <row r="31" spans="1:19" x14ac:dyDescent="0.25">
      <c r="A31" s="67">
        <v>43656</v>
      </c>
      <c r="B31" s="3">
        <v>2090</v>
      </c>
      <c r="C31" s="3">
        <v>9112</v>
      </c>
      <c r="E31" s="190"/>
    </row>
    <row r="32" spans="1:19" x14ac:dyDescent="0.25">
      <c r="A32" s="67">
        <v>43657</v>
      </c>
      <c r="B32" s="3">
        <v>2176</v>
      </c>
      <c r="C32" s="3">
        <v>8780</v>
      </c>
    </row>
    <row r="33" spans="1:3" x14ac:dyDescent="0.25">
      <c r="A33" s="67">
        <v>43658</v>
      </c>
      <c r="B33" s="3">
        <v>2899</v>
      </c>
      <c r="C33" s="3">
        <v>9491</v>
      </c>
    </row>
    <row r="34" spans="1:3" x14ac:dyDescent="0.25">
      <c r="A34" s="67">
        <v>43659</v>
      </c>
      <c r="B34" s="3">
        <v>4059</v>
      </c>
      <c r="C34" s="3">
        <v>11550</v>
      </c>
    </row>
    <row r="35" spans="1:3" x14ac:dyDescent="0.25">
      <c r="A35" s="67">
        <v>43660</v>
      </c>
      <c r="B35" s="3">
        <v>3339</v>
      </c>
      <c r="C35" s="3">
        <v>7729</v>
      </c>
    </row>
    <row r="36" spans="1:3" x14ac:dyDescent="0.25">
      <c r="A36" s="67">
        <v>43661</v>
      </c>
      <c r="B36" s="3">
        <v>2212</v>
      </c>
      <c r="C36" s="3">
        <v>7935</v>
      </c>
    </row>
    <row r="37" spans="1:3" x14ac:dyDescent="0.25">
      <c r="A37" s="67">
        <v>43662</v>
      </c>
      <c r="B37" s="3">
        <v>2353</v>
      </c>
      <c r="C37" s="3">
        <v>8491</v>
      </c>
    </row>
    <row r="38" spans="1:3" x14ac:dyDescent="0.25">
      <c r="A38" s="67">
        <v>43663</v>
      </c>
      <c r="B38" s="3">
        <v>2464</v>
      </c>
      <c r="C38" s="3">
        <v>8656</v>
      </c>
    </row>
    <row r="39" spans="1:3" x14ac:dyDescent="0.25">
      <c r="A39" s="67">
        <v>43664</v>
      </c>
      <c r="B39" s="3">
        <v>2453</v>
      </c>
      <c r="C39" s="3">
        <v>8681</v>
      </c>
    </row>
    <row r="40" spans="1:3" x14ac:dyDescent="0.25">
      <c r="A40" s="67">
        <v>43665</v>
      </c>
      <c r="B40" s="3">
        <v>3680</v>
      </c>
      <c r="C40" s="3">
        <v>8416</v>
      </c>
    </row>
    <row r="41" spans="1:3" x14ac:dyDescent="0.25">
      <c r="A41" s="67">
        <v>43666</v>
      </c>
      <c r="B41" s="3">
        <v>4883</v>
      </c>
      <c r="C41" s="3">
        <v>10852</v>
      </c>
    </row>
    <row r="42" spans="1:3" x14ac:dyDescent="0.25">
      <c r="A42" s="67">
        <v>43667</v>
      </c>
      <c r="B42" s="3">
        <v>3858</v>
      </c>
      <c r="C42" s="3">
        <v>7965</v>
      </c>
    </row>
    <row r="43" spans="1:3" x14ac:dyDescent="0.25">
      <c r="A43" s="67">
        <v>43668</v>
      </c>
      <c r="B43" s="3">
        <v>2468</v>
      </c>
      <c r="C43" s="3">
        <v>7359</v>
      </c>
    </row>
    <row r="44" spans="1:3" x14ac:dyDescent="0.25">
      <c r="A44" s="67">
        <v>43669</v>
      </c>
      <c r="B44" s="3">
        <v>2766</v>
      </c>
      <c r="C44" s="3">
        <v>8787</v>
      </c>
    </row>
    <row r="45" spans="1:3" x14ac:dyDescent="0.25">
      <c r="A45" s="67">
        <v>43670</v>
      </c>
      <c r="B45" s="3">
        <v>2987</v>
      </c>
      <c r="C45" s="3">
        <v>9464</v>
      </c>
    </row>
    <row r="46" spans="1:3" x14ac:dyDescent="0.25">
      <c r="A46" s="67">
        <v>43671</v>
      </c>
      <c r="B46" s="3">
        <v>3953</v>
      </c>
      <c r="C46" s="3">
        <v>9954</v>
      </c>
    </row>
    <row r="47" spans="1:3" x14ac:dyDescent="0.25">
      <c r="A47" s="67">
        <v>43672</v>
      </c>
      <c r="B47" s="3">
        <v>3977</v>
      </c>
      <c r="C47" s="3">
        <v>9512</v>
      </c>
    </row>
    <row r="48" spans="1:3" x14ac:dyDescent="0.25">
      <c r="A48" s="67">
        <v>43673</v>
      </c>
      <c r="B48" s="3">
        <v>5753</v>
      </c>
      <c r="C48" s="3">
        <v>11816</v>
      </c>
    </row>
    <row r="49" spans="1:3" x14ac:dyDescent="0.25">
      <c r="A49" s="67">
        <v>43674</v>
      </c>
      <c r="B49" s="3">
        <v>4466</v>
      </c>
      <c r="C49" s="3">
        <v>8544</v>
      </c>
    </row>
    <row r="50" spans="1:3" x14ac:dyDescent="0.25">
      <c r="A50" s="67">
        <v>43675</v>
      </c>
      <c r="B50" s="3">
        <v>2781</v>
      </c>
      <c r="C50" s="3">
        <v>8100</v>
      </c>
    </row>
    <row r="51" spans="1:3" x14ac:dyDescent="0.25">
      <c r="A51" s="67">
        <v>43676</v>
      </c>
      <c r="B51" s="3">
        <v>3240</v>
      </c>
      <c r="C51" s="3">
        <v>8131</v>
      </c>
    </row>
    <row r="52" spans="1:3" x14ac:dyDescent="0.25">
      <c r="A52" s="67">
        <v>43677</v>
      </c>
      <c r="B52" s="3">
        <v>3385</v>
      </c>
      <c r="C52" s="3">
        <v>8919</v>
      </c>
    </row>
    <row r="53" spans="1:3" x14ac:dyDescent="0.25">
      <c r="A53" s="67">
        <v>43678</v>
      </c>
      <c r="B53" s="3">
        <v>3588</v>
      </c>
      <c r="C53" s="3">
        <v>9132</v>
      </c>
    </row>
    <row r="54" spans="1:3" x14ac:dyDescent="0.25">
      <c r="A54" s="67">
        <v>43679</v>
      </c>
      <c r="B54" s="3">
        <v>4691</v>
      </c>
      <c r="C54" s="3">
        <v>8750</v>
      </c>
    </row>
    <row r="55" spans="1:3" x14ac:dyDescent="0.25">
      <c r="A55" s="67">
        <v>43680</v>
      </c>
      <c r="B55" s="3">
        <v>6176</v>
      </c>
      <c r="C55" s="3">
        <v>11785</v>
      </c>
    </row>
    <row r="56" spans="1:3" x14ac:dyDescent="0.25">
      <c r="A56" s="67">
        <v>43681</v>
      </c>
      <c r="B56" s="3">
        <v>4800</v>
      </c>
      <c r="C56" s="3">
        <v>9365</v>
      </c>
    </row>
    <row r="57" spans="1:3" x14ac:dyDescent="0.25">
      <c r="A57" s="67">
        <v>43682</v>
      </c>
      <c r="B57" s="3">
        <v>3252</v>
      </c>
      <c r="C57" s="3">
        <v>8447</v>
      </c>
    </row>
    <row r="58" spans="1:3" x14ac:dyDescent="0.25">
      <c r="A58" s="67">
        <v>43683</v>
      </c>
      <c r="B58" s="3">
        <v>3446</v>
      </c>
      <c r="C58" s="3">
        <v>8483</v>
      </c>
    </row>
    <row r="59" spans="1:3" x14ac:dyDescent="0.25">
      <c r="A59" s="67">
        <v>43684</v>
      </c>
      <c r="B59" s="3">
        <v>3678</v>
      </c>
      <c r="C59" s="3">
        <v>8921</v>
      </c>
    </row>
    <row r="60" spans="1:3" x14ac:dyDescent="0.25">
      <c r="A60" s="67">
        <v>43685</v>
      </c>
      <c r="B60" s="3">
        <v>4169</v>
      </c>
      <c r="C60" s="3">
        <v>9167</v>
      </c>
    </row>
    <row r="61" spans="1:3" x14ac:dyDescent="0.25">
      <c r="A61" s="67">
        <v>43686</v>
      </c>
      <c r="B61" s="3">
        <v>5795</v>
      </c>
      <c r="C61" s="3">
        <v>10211</v>
      </c>
    </row>
    <row r="62" spans="1:3" x14ac:dyDescent="0.25">
      <c r="A62" s="67">
        <v>43687</v>
      </c>
      <c r="B62" s="3">
        <v>7266</v>
      </c>
      <c r="C62" s="3">
        <v>11154</v>
      </c>
    </row>
    <row r="63" spans="1:3" x14ac:dyDescent="0.25">
      <c r="A63" s="67">
        <v>43688</v>
      </c>
      <c r="B63" s="3">
        <v>6022</v>
      </c>
      <c r="C63" s="3">
        <v>9562</v>
      </c>
    </row>
    <row r="64" spans="1:3" x14ac:dyDescent="0.25">
      <c r="A64" s="67">
        <v>43689</v>
      </c>
      <c r="B64" s="3">
        <v>3460</v>
      </c>
      <c r="C64" s="3">
        <v>8245</v>
      </c>
    </row>
    <row r="65" spans="1:3" x14ac:dyDescent="0.25">
      <c r="A65" s="67">
        <v>43690</v>
      </c>
      <c r="B65" s="3">
        <v>3369</v>
      </c>
      <c r="C65" s="3">
        <v>9068</v>
      </c>
    </row>
    <row r="66" spans="1:3" x14ac:dyDescent="0.25">
      <c r="A66" s="67">
        <v>43691</v>
      </c>
      <c r="B66" s="3">
        <v>3910</v>
      </c>
      <c r="C66" s="3">
        <v>12100</v>
      </c>
    </row>
    <row r="67" spans="1:3" x14ac:dyDescent="0.25">
      <c r="A67" s="67">
        <v>43692</v>
      </c>
      <c r="B67" s="3">
        <v>4264</v>
      </c>
      <c r="C67" s="3">
        <v>12394</v>
      </c>
    </row>
    <row r="68" spans="1:3" x14ac:dyDescent="0.25">
      <c r="A68" s="67">
        <v>43693</v>
      </c>
      <c r="B68" s="3">
        <v>5758</v>
      </c>
      <c r="C68" s="3">
        <v>13296</v>
      </c>
    </row>
    <row r="69" spans="1:3" x14ac:dyDescent="0.25">
      <c r="A69" s="67">
        <v>43694</v>
      </c>
      <c r="B69" s="3">
        <v>7342</v>
      </c>
      <c r="C69" s="3">
        <v>13176</v>
      </c>
    </row>
    <row r="70" spans="1:3" x14ac:dyDescent="0.25">
      <c r="A70" s="67">
        <v>43695</v>
      </c>
      <c r="B70" s="3">
        <v>5839</v>
      </c>
      <c r="C70" s="3">
        <v>11099</v>
      </c>
    </row>
    <row r="71" spans="1:3" x14ac:dyDescent="0.25">
      <c r="A71" s="67">
        <v>43696</v>
      </c>
      <c r="B71" s="3">
        <v>3338</v>
      </c>
      <c r="C71" s="3">
        <v>9257</v>
      </c>
    </row>
    <row r="72" spans="1:3" x14ac:dyDescent="0.25">
      <c r="A72" s="67">
        <v>43697</v>
      </c>
      <c r="B72" s="3">
        <v>3531</v>
      </c>
      <c r="C72" s="3">
        <v>10433</v>
      </c>
    </row>
    <row r="73" spans="1:3" x14ac:dyDescent="0.25">
      <c r="A73" s="67">
        <v>43698</v>
      </c>
      <c r="B73" s="3">
        <v>3775</v>
      </c>
      <c r="C73" s="3">
        <v>13438</v>
      </c>
    </row>
    <row r="74" spans="1:3" x14ac:dyDescent="0.25">
      <c r="A74" s="67">
        <v>43699</v>
      </c>
      <c r="B74" s="3">
        <v>4200</v>
      </c>
      <c r="C74" s="3">
        <v>13747</v>
      </c>
    </row>
    <row r="75" spans="1:3" x14ac:dyDescent="0.25">
      <c r="A75" s="67">
        <v>43700</v>
      </c>
      <c r="B75" s="3">
        <v>5628</v>
      </c>
      <c r="C75" s="3">
        <v>12823</v>
      </c>
    </row>
    <row r="76" spans="1:3" x14ac:dyDescent="0.25">
      <c r="A76" s="67">
        <v>43701</v>
      </c>
      <c r="B76" s="3">
        <v>7642</v>
      </c>
      <c r="C76" s="3">
        <v>12591</v>
      </c>
    </row>
    <row r="77" spans="1:3" x14ac:dyDescent="0.25">
      <c r="A77" s="67">
        <v>43702</v>
      </c>
      <c r="B77" s="3">
        <v>7307</v>
      </c>
      <c r="C77" s="3">
        <v>13801</v>
      </c>
    </row>
    <row r="78" spans="1:3" x14ac:dyDescent="0.25">
      <c r="A78" s="67">
        <v>43703</v>
      </c>
      <c r="B78" s="3">
        <v>5433</v>
      </c>
      <c r="C78" s="3">
        <v>11899</v>
      </c>
    </row>
    <row r="79" spans="1:3" x14ac:dyDescent="0.25">
      <c r="A79" s="67">
        <v>43704</v>
      </c>
      <c r="B79" s="3">
        <v>3800</v>
      </c>
      <c r="C79" s="3">
        <v>12556</v>
      </c>
    </row>
    <row r="80" spans="1:3" x14ac:dyDescent="0.25">
      <c r="A80" s="67">
        <v>43705</v>
      </c>
      <c r="B80" s="3">
        <v>3911</v>
      </c>
      <c r="C80" s="3">
        <v>13653</v>
      </c>
    </row>
    <row r="81" spans="1:3" x14ac:dyDescent="0.25">
      <c r="A81" s="67">
        <v>43706</v>
      </c>
      <c r="B81" s="3">
        <v>4463</v>
      </c>
      <c r="C81" s="3">
        <v>13791</v>
      </c>
    </row>
    <row r="82" spans="1:3" x14ac:dyDescent="0.25">
      <c r="A82" s="67">
        <v>43707</v>
      </c>
      <c r="B82" s="3">
        <v>6621</v>
      </c>
      <c r="C82" s="3">
        <v>11562</v>
      </c>
    </row>
    <row r="83" spans="1:3" x14ac:dyDescent="0.25">
      <c r="A83" s="67">
        <v>43708</v>
      </c>
      <c r="B83" s="3">
        <v>9401</v>
      </c>
      <c r="C83" s="3">
        <v>13338</v>
      </c>
    </row>
    <row r="84" spans="1:3" x14ac:dyDescent="0.25">
      <c r="A84" s="67">
        <v>43709</v>
      </c>
      <c r="B84" s="3">
        <v>7122</v>
      </c>
      <c r="C84" s="3">
        <v>12254</v>
      </c>
    </row>
    <row r="85" spans="1:3" x14ac:dyDescent="0.25">
      <c r="A85" s="67">
        <v>43710</v>
      </c>
      <c r="B85" s="3">
        <v>4245</v>
      </c>
      <c r="C85" s="3">
        <v>10426</v>
      </c>
    </row>
    <row r="86" spans="1:3" x14ac:dyDescent="0.25">
      <c r="A86" s="67">
        <v>43711</v>
      </c>
      <c r="B86" s="3">
        <v>4356</v>
      </c>
      <c r="C86" s="3">
        <v>11148</v>
      </c>
    </row>
    <row r="87" spans="1:3" x14ac:dyDescent="0.25">
      <c r="A87" s="67">
        <v>43712</v>
      </c>
      <c r="B87" s="3">
        <v>4652</v>
      </c>
      <c r="C87" s="3">
        <v>13853</v>
      </c>
    </row>
    <row r="88" spans="1:3" x14ac:dyDescent="0.25">
      <c r="A88" s="67">
        <v>43713</v>
      </c>
      <c r="B88" s="3">
        <v>4902</v>
      </c>
      <c r="C88" s="3">
        <v>13710</v>
      </c>
    </row>
    <row r="89" spans="1:3" x14ac:dyDescent="0.25">
      <c r="A89" s="67">
        <v>43714</v>
      </c>
      <c r="B89" s="3">
        <v>6580</v>
      </c>
      <c r="C89" s="3">
        <v>12603</v>
      </c>
    </row>
    <row r="90" spans="1:3" x14ac:dyDescent="0.25">
      <c r="A90" s="67">
        <v>43715</v>
      </c>
      <c r="B90" s="3">
        <v>10013</v>
      </c>
      <c r="C90" s="3">
        <v>13037</v>
      </c>
    </row>
    <row r="91" spans="1:3" x14ac:dyDescent="0.25">
      <c r="A91" s="67">
        <v>43716</v>
      </c>
      <c r="B91" s="3">
        <v>7258</v>
      </c>
      <c r="C91" s="3">
        <v>12011</v>
      </c>
    </row>
    <row r="92" spans="1:3" x14ac:dyDescent="0.25">
      <c r="A92" s="67">
        <v>43717</v>
      </c>
      <c r="B92" s="3">
        <v>4085</v>
      </c>
      <c r="C92" s="3">
        <v>11272</v>
      </c>
    </row>
    <row r="93" spans="1:3" x14ac:dyDescent="0.25">
      <c r="A93" s="67">
        <v>43718</v>
      </c>
      <c r="B93" s="3">
        <v>4078</v>
      </c>
      <c r="C93" s="3">
        <v>11765</v>
      </c>
    </row>
    <row r="94" spans="1:3" x14ac:dyDescent="0.25">
      <c r="A94" s="67">
        <v>43719</v>
      </c>
      <c r="B94" s="3">
        <v>4505</v>
      </c>
      <c r="C94" s="3">
        <v>13459</v>
      </c>
    </row>
    <row r="95" spans="1:3" x14ac:dyDescent="0.25">
      <c r="A95" s="67">
        <v>43720</v>
      </c>
      <c r="B95" s="3">
        <v>5258</v>
      </c>
      <c r="C95" s="3">
        <v>12026</v>
      </c>
    </row>
    <row r="96" spans="1:3" x14ac:dyDescent="0.25">
      <c r="A96" s="67">
        <v>43721</v>
      </c>
      <c r="B96" s="3">
        <v>7673</v>
      </c>
      <c r="C96" s="3">
        <v>11552</v>
      </c>
    </row>
    <row r="97" spans="1:3" x14ac:dyDescent="0.25">
      <c r="A97" s="67">
        <v>43722</v>
      </c>
      <c r="B97" s="3">
        <v>10875</v>
      </c>
      <c r="C97" s="3">
        <v>14025</v>
      </c>
    </row>
    <row r="98" spans="1:3" x14ac:dyDescent="0.25">
      <c r="A98" s="67">
        <v>43723</v>
      </c>
      <c r="B98" s="3">
        <v>8192</v>
      </c>
      <c r="C98" s="3">
        <v>12803</v>
      </c>
    </row>
    <row r="99" spans="1:3" x14ac:dyDescent="0.25">
      <c r="A99" s="67">
        <v>43724</v>
      </c>
      <c r="B99" s="3">
        <v>4354</v>
      </c>
      <c r="C99" s="3">
        <v>11413</v>
      </c>
    </row>
    <row r="100" spans="1:3" x14ac:dyDescent="0.25">
      <c r="A100" s="67">
        <v>43725</v>
      </c>
      <c r="B100" s="3">
        <v>4435</v>
      </c>
      <c r="C100" s="3">
        <v>12132</v>
      </c>
    </row>
    <row r="101" spans="1:3" x14ac:dyDescent="0.25">
      <c r="A101" s="67">
        <v>43726</v>
      </c>
      <c r="B101" s="3">
        <v>4569</v>
      </c>
      <c r="C101" s="3">
        <v>13974</v>
      </c>
    </row>
    <row r="102" spans="1:3" x14ac:dyDescent="0.25">
      <c r="A102" s="67">
        <v>43727</v>
      </c>
      <c r="B102" s="3">
        <v>4997</v>
      </c>
      <c r="C102" s="3">
        <v>12517</v>
      </c>
    </row>
    <row r="103" spans="1:3" x14ac:dyDescent="0.25">
      <c r="A103" s="67">
        <v>43728</v>
      </c>
      <c r="B103" s="3">
        <v>6960</v>
      </c>
      <c r="C103" s="3">
        <v>11308</v>
      </c>
    </row>
    <row r="104" spans="1:3" x14ac:dyDescent="0.25">
      <c r="A104" s="67">
        <v>43729</v>
      </c>
      <c r="B104" s="3">
        <v>10251</v>
      </c>
      <c r="C104" s="3">
        <v>15010</v>
      </c>
    </row>
    <row r="105" spans="1:3" x14ac:dyDescent="0.25">
      <c r="A105" s="67">
        <v>43730</v>
      </c>
      <c r="B105" s="3">
        <v>6984</v>
      </c>
      <c r="C105" s="3">
        <v>11026</v>
      </c>
    </row>
    <row r="106" spans="1:3" x14ac:dyDescent="0.25">
      <c r="A106" s="67">
        <v>43731</v>
      </c>
      <c r="B106" s="3">
        <v>3983</v>
      </c>
      <c r="C106" s="3">
        <v>10671</v>
      </c>
    </row>
    <row r="107" spans="1:3" x14ac:dyDescent="0.25">
      <c r="A107" s="67">
        <v>43732</v>
      </c>
      <c r="B107" s="3">
        <v>5222</v>
      </c>
      <c r="C107" s="3">
        <v>12235</v>
      </c>
    </row>
    <row r="108" spans="1:3" x14ac:dyDescent="0.25">
      <c r="A108" s="67">
        <v>43733</v>
      </c>
      <c r="B108" s="3">
        <v>4816</v>
      </c>
      <c r="C108" s="3">
        <v>13923</v>
      </c>
    </row>
    <row r="109" spans="1:3" x14ac:dyDescent="0.25">
      <c r="A109" s="67">
        <v>43734</v>
      </c>
      <c r="B109" s="3">
        <v>5311</v>
      </c>
      <c r="C109" s="3">
        <v>12471</v>
      </c>
    </row>
    <row r="110" spans="1:3" x14ac:dyDescent="0.25">
      <c r="A110" s="67">
        <v>43735</v>
      </c>
      <c r="B110" s="3">
        <v>7066</v>
      </c>
      <c r="C110" s="3">
        <v>10791</v>
      </c>
    </row>
    <row r="111" spans="1:3" x14ac:dyDescent="0.25">
      <c r="A111" s="67">
        <v>43736</v>
      </c>
      <c r="B111" s="3">
        <v>10406</v>
      </c>
      <c r="C111" s="3">
        <v>12759</v>
      </c>
    </row>
    <row r="112" spans="1:3" x14ac:dyDescent="0.25">
      <c r="A112" s="67">
        <v>43737</v>
      </c>
      <c r="B112" s="3">
        <v>7399</v>
      </c>
      <c r="C112" s="3">
        <v>10448</v>
      </c>
    </row>
    <row r="113" spans="1:3" x14ac:dyDescent="0.25">
      <c r="A113" s="67">
        <v>43738</v>
      </c>
      <c r="B113" s="3">
        <v>3987</v>
      </c>
      <c r="C113" s="3">
        <v>9285</v>
      </c>
    </row>
    <row r="114" spans="1:3" x14ac:dyDescent="0.25">
      <c r="A114" s="67">
        <v>43739</v>
      </c>
      <c r="B114" s="3">
        <v>5029</v>
      </c>
      <c r="C114" s="3">
        <v>9103</v>
      </c>
    </row>
    <row r="115" spans="1:3" x14ac:dyDescent="0.25">
      <c r="A115" s="67">
        <v>43740</v>
      </c>
      <c r="B115" s="3">
        <v>4642</v>
      </c>
      <c r="C115" s="3">
        <v>11971</v>
      </c>
    </row>
    <row r="116" spans="1:3" x14ac:dyDescent="0.25">
      <c r="A116" s="67">
        <v>43741</v>
      </c>
      <c r="B116" s="3">
        <v>5152</v>
      </c>
      <c r="C116" s="3">
        <v>9819</v>
      </c>
    </row>
    <row r="117" spans="1:3" x14ac:dyDescent="0.25">
      <c r="A117" s="67">
        <v>43742</v>
      </c>
      <c r="B117" s="3">
        <v>6786</v>
      </c>
      <c r="C117" s="3">
        <v>9464</v>
      </c>
    </row>
    <row r="118" spans="1:3" x14ac:dyDescent="0.25">
      <c r="A118" s="67">
        <v>43743</v>
      </c>
      <c r="B118" s="3">
        <v>10203</v>
      </c>
      <c r="C118" s="3">
        <v>10795</v>
      </c>
    </row>
    <row r="119" spans="1:3" x14ac:dyDescent="0.25">
      <c r="A119" s="67">
        <v>43744</v>
      </c>
      <c r="B119" s="3">
        <v>7245</v>
      </c>
      <c r="C119" s="3">
        <v>10349</v>
      </c>
    </row>
    <row r="120" spans="1:3" x14ac:dyDescent="0.25">
      <c r="A120" s="67">
        <v>43745</v>
      </c>
      <c r="B120" s="3">
        <v>2820</v>
      </c>
      <c r="C120" s="3">
        <v>8058</v>
      </c>
    </row>
    <row r="121" spans="1:3" x14ac:dyDescent="0.25">
      <c r="A121" s="67">
        <v>43746</v>
      </c>
      <c r="B121" s="3">
        <v>2611</v>
      </c>
      <c r="C121" s="3">
        <v>8937</v>
      </c>
    </row>
    <row r="122" spans="1:3" x14ac:dyDescent="0.25">
      <c r="A122" s="67">
        <v>43747</v>
      </c>
      <c r="B122" s="3">
        <v>2584</v>
      </c>
      <c r="C122" s="3">
        <v>10209</v>
      </c>
    </row>
    <row r="123" spans="1:3" x14ac:dyDescent="0.25">
      <c r="A123" s="67">
        <v>43748</v>
      </c>
      <c r="B123" s="3">
        <v>3113</v>
      </c>
      <c r="C123" s="3">
        <v>9360</v>
      </c>
    </row>
    <row r="124" spans="1:3" x14ac:dyDescent="0.25">
      <c r="A124" s="67">
        <v>43749</v>
      </c>
      <c r="B124" s="3">
        <v>5547</v>
      </c>
      <c r="C124" s="3">
        <v>9490</v>
      </c>
    </row>
    <row r="125" spans="1:3" x14ac:dyDescent="0.25">
      <c r="A125" s="67">
        <v>43750</v>
      </c>
      <c r="B125" s="3">
        <v>8475</v>
      </c>
      <c r="C125" s="3">
        <v>11106</v>
      </c>
    </row>
    <row r="126" spans="1:3" x14ac:dyDescent="0.25">
      <c r="A126" s="67">
        <v>43751</v>
      </c>
      <c r="B126" s="3">
        <v>5503</v>
      </c>
      <c r="C126" s="3">
        <v>10484</v>
      </c>
    </row>
    <row r="127" spans="1:3" x14ac:dyDescent="0.25">
      <c r="A127" s="67">
        <v>43752</v>
      </c>
      <c r="B127" s="3">
        <v>2815</v>
      </c>
      <c r="C127" s="3">
        <v>8411</v>
      </c>
    </row>
    <row r="128" spans="1:3" x14ac:dyDescent="0.25">
      <c r="A128" s="67">
        <v>43753</v>
      </c>
      <c r="B128" s="3">
        <v>2950</v>
      </c>
      <c r="C128" s="3">
        <v>8658</v>
      </c>
    </row>
    <row r="129" spans="1:3" x14ac:dyDescent="0.25">
      <c r="A129" s="67">
        <v>43754</v>
      </c>
      <c r="B129" s="3">
        <v>3043</v>
      </c>
      <c r="C129" s="3">
        <v>10233</v>
      </c>
    </row>
    <row r="130" spans="1:3" x14ac:dyDescent="0.25">
      <c r="A130" s="67">
        <v>43755</v>
      </c>
      <c r="B130" s="3">
        <v>3217</v>
      </c>
      <c r="C130" s="3">
        <v>9593</v>
      </c>
    </row>
    <row r="131" spans="1:3" x14ac:dyDescent="0.25">
      <c r="A131" s="67">
        <v>43756</v>
      </c>
      <c r="B131" s="3">
        <v>4816</v>
      </c>
      <c r="C131" s="3">
        <v>9180</v>
      </c>
    </row>
    <row r="132" spans="1:3" x14ac:dyDescent="0.25">
      <c r="A132" s="67">
        <v>43757</v>
      </c>
      <c r="B132" s="3">
        <v>6962</v>
      </c>
      <c r="C132" s="3">
        <v>10812</v>
      </c>
    </row>
    <row r="133" spans="1:3" x14ac:dyDescent="0.25">
      <c r="A133" s="67">
        <v>43758</v>
      </c>
      <c r="B133" s="3">
        <v>5174</v>
      </c>
      <c r="C133" s="3">
        <v>10376</v>
      </c>
    </row>
    <row r="134" spans="1:3" x14ac:dyDescent="0.25">
      <c r="A134" s="67">
        <v>43759</v>
      </c>
      <c r="B134" s="3">
        <v>2865</v>
      </c>
      <c r="C134" s="3">
        <v>9610</v>
      </c>
    </row>
    <row r="135" spans="1:3" x14ac:dyDescent="0.25">
      <c r="A135" s="67">
        <v>43760</v>
      </c>
      <c r="B135" s="3">
        <v>2776</v>
      </c>
      <c r="C135" s="3">
        <v>10318</v>
      </c>
    </row>
    <row r="136" spans="1:3" x14ac:dyDescent="0.25">
      <c r="A136" s="67">
        <v>43761</v>
      </c>
      <c r="B136" s="3">
        <v>2956</v>
      </c>
      <c r="C136" s="3">
        <v>12344</v>
      </c>
    </row>
    <row r="137" spans="1:3" x14ac:dyDescent="0.25">
      <c r="A137" s="67">
        <v>43762</v>
      </c>
      <c r="B137" s="3">
        <v>3470</v>
      </c>
      <c r="C137" s="3">
        <v>10112</v>
      </c>
    </row>
    <row r="138" spans="1:3" x14ac:dyDescent="0.25">
      <c r="A138" s="67">
        <v>43763</v>
      </c>
      <c r="B138" s="3">
        <v>4842</v>
      </c>
      <c r="C138" s="3">
        <v>9054</v>
      </c>
    </row>
    <row r="139" spans="1:3" x14ac:dyDescent="0.25">
      <c r="A139" s="67">
        <v>43764</v>
      </c>
      <c r="B139" s="3">
        <v>7545</v>
      </c>
      <c r="C139" s="3">
        <v>10635</v>
      </c>
    </row>
    <row r="140" spans="1:3" x14ac:dyDescent="0.25">
      <c r="A140" s="67">
        <v>43765</v>
      </c>
      <c r="B140" s="3">
        <v>4984</v>
      </c>
      <c r="C140" s="3">
        <v>9930</v>
      </c>
    </row>
    <row r="141" spans="1:3" x14ac:dyDescent="0.25">
      <c r="A141" s="67">
        <v>43766</v>
      </c>
      <c r="B141" s="3">
        <v>2673</v>
      </c>
      <c r="C141" s="3">
        <v>7775</v>
      </c>
    </row>
    <row r="142" spans="1:3" x14ac:dyDescent="0.25">
      <c r="A142" s="67">
        <v>43767</v>
      </c>
      <c r="B142" s="3">
        <v>2996</v>
      </c>
      <c r="C142" s="3">
        <v>7823</v>
      </c>
    </row>
    <row r="143" spans="1:3" x14ac:dyDescent="0.25">
      <c r="A143" s="67">
        <v>43768</v>
      </c>
      <c r="B143" s="3">
        <v>3445</v>
      </c>
      <c r="C143" s="3">
        <v>9336</v>
      </c>
    </row>
    <row r="144" spans="1:3" x14ac:dyDescent="0.25">
      <c r="A144" s="67">
        <v>43769</v>
      </c>
      <c r="B144" s="3">
        <v>4179</v>
      </c>
      <c r="C144" s="3">
        <v>10000</v>
      </c>
    </row>
    <row r="145" spans="1:3" x14ac:dyDescent="0.25">
      <c r="A145" s="67">
        <v>43770</v>
      </c>
      <c r="B145" s="3">
        <v>7117</v>
      </c>
      <c r="C145" s="3">
        <v>9609</v>
      </c>
    </row>
    <row r="146" spans="1:3" x14ac:dyDescent="0.25">
      <c r="A146" s="67">
        <v>43771</v>
      </c>
      <c r="B146" s="3">
        <v>10241</v>
      </c>
      <c r="C146" s="3">
        <v>11432</v>
      </c>
    </row>
    <row r="147" spans="1:3" x14ac:dyDescent="0.25">
      <c r="A147" s="67">
        <v>43772</v>
      </c>
      <c r="B147" s="3">
        <v>6811</v>
      </c>
      <c r="C147" s="3">
        <v>9206</v>
      </c>
    </row>
    <row r="148" spans="1:3" x14ac:dyDescent="0.25">
      <c r="A148" s="67">
        <v>43773</v>
      </c>
      <c r="B148" s="3">
        <v>2897</v>
      </c>
      <c r="C148" s="3">
        <v>7439</v>
      </c>
    </row>
    <row r="149" spans="1:3" x14ac:dyDescent="0.25">
      <c r="A149" s="67">
        <v>43774</v>
      </c>
      <c r="B149" s="3">
        <v>2874</v>
      </c>
      <c r="C149" s="3">
        <v>8301</v>
      </c>
    </row>
    <row r="150" spans="1:3" x14ac:dyDescent="0.25">
      <c r="A150" s="67">
        <v>43775</v>
      </c>
      <c r="B150" s="3">
        <v>2868</v>
      </c>
      <c r="C150" s="3">
        <v>9784</v>
      </c>
    </row>
    <row r="151" spans="1:3" x14ac:dyDescent="0.25">
      <c r="A151" s="67">
        <v>43776</v>
      </c>
      <c r="B151" s="3">
        <v>2967</v>
      </c>
      <c r="C151" s="3">
        <v>8770</v>
      </c>
    </row>
    <row r="152" spans="1:3" x14ac:dyDescent="0.25">
      <c r="A152" s="67">
        <v>43777</v>
      </c>
      <c r="B152" s="3">
        <v>4305</v>
      </c>
      <c r="C152" s="3">
        <v>7958</v>
      </c>
    </row>
    <row r="153" spans="1:3" x14ac:dyDescent="0.25">
      <c r="A153" s="67">
        <v>43778</v>
      </c>
      <c r="B153" s="3">
        <v>7157</v>
      </c>
      <c r="C153" s="3">
        <v>8744</v>
      </c>
    </row>
    <row r="154" spans="1:3" x14ac:dyDescent="0.25">
      <c r="A154" s="67">
        <v>43779</v>
      </c>
      <c r="B154" s="3">
        <v>5007</v>
      </c>
      <c r="C154" s="3">
        <v>8536</v>
      </c>
    </row>
    <row r="155" spans="1:3" x14ac:dyDescent="0.25">
      <c r="A155" s="67">
        <v>43780</v>
      </c>
      <c r="B155" s="3">
        <v>2345</v>
      </c>
      <c r="C155" s="3">
        <v>7459</v>
      </c>
    </row>
    <row r="156" spans="1:3" x14ac:dyDescent="0.25">
      <c r="A156" s="67">
        <v>43781</v>
      </c>
      <c r="B156" s="3">
        <v>2189</v>
      </c>
      <c r="C156" s="3">
        <v>7711</v>
      </c>
    </row>
    <row r="157" spans="1:3" x14ac:dyDescent="0.25">
      <c r="A157" s="67">
        <v>43782</v>
      </c>
      <c r="B157" s="3">
        <v>2588</v>
      </c>
      <c r="C157" s="3">
        <v>8803</v>
      </c>
    </row>
    <row r="158" spans="1:3" x14ac:dyDescent="0.25">
      <c r="A158" s="67">
        <v>43783</v>
      </c>
      <c r="B158" s="3">
        <v>2660</v>
      </c>
      <c r="C158" s="3">
        <v>8817</v>
      </c>
    </row>
    <row r="159" spans="1:3" x14ac:dyDescent="0.25">
      <c r="A159" s="67">
        <v>43784</v>
      </c>
      <c r="B159" s="3">
        <v>3895</v>
      </c>
      <c r="C159" s="3">
        <v>10569</v>
      </c>
    </row>
    <row r="160" spans="1:3" x14ac:dyDescent="0.25">
      <c r="A160" s="67">
        <v>43785</v>
      </c>
      <c r="B160" s="3">
        <v>5789</v>
      </c>
      <c r="C160" s="3">
        <v>11814</v>
      </c>
    </row>
    <row r="161" spans="1:3" x14ac:dyDescent="0.25">
      <c r="A161" s="67">
        <v>43786</v>
      </c>
      <c r="B161" s="3">
        <v>4619</v>
      </c>
      <c r="C161" s="3">
        <v>9546</v>
      </c>
    </row>
    <row r="162" spans="1:3" x14ac:dyDescent="0.25">
      <c r="A162" s="67">
        <v>43787</v>
      </c>
      <c r="B162" s="3">
        <v>2112</v>
      </c>
      <c r="C162" s="3">
        <v>10420</v>
      </c>
    </row>
    <row r="163" spans="1:3" x14ac:dyDescent="0.25">
      <c r="A163" s="67">
        <v>43788</v>
      </c>
      <c r="B163" s="3">
        <v>2056</v>
      </c>
      <c r="C163" s="3">
        <v>7851</v>
      </c>
    </row>
    <row r="164" spans="1:3" x14ac:dyDescent="0.25">
      <c r="A164" s="67">
        <v>43789</v>
      </c>
      <c r="B164" s="3">
        <v>2225</v>
      </c>
      <c r="C164" s="3">
        <v>10625</v>
      </c>
    </row>
    <row r="165" spans="1:3" x14ac:dyDescent="0.25">
      <c r="A165" s="67">
        <v>43790</v>
      </c>
      <c r="B165" s="3">
        <v>2426</v>
      </c>
      <c r="C165" s="3">
        <v>9954</v>
      </c>
    </row>
    <row r="166" spans="1:3" x14ac:dyDescent="0.25">
      <c r="A166" s="67">
        <v>43791</v>
      </c>
      <c r="B166" s="3">
        <v>3888</v>
      </c>
      <c r="C166" s="3">
        <v>9051</v>
      </c>
    </row>
    <row r="167" spans="1:3" x14ac:dyDescent="0.25">
      <c r="A167" s="67">
        <v>43792</v>
      </c>
      <c r="B167" s="3">
        <v>6084</v>
      </c>
      <c r="C167" s="3">
        <v>9902</v>
      </c>
    </row>
    <row r="168" spans="1:3" x14ac:dyDescent="0.25">
      <c r="A168" s="67">
        <v>43793</v>
      </c>
      <c r="B168" s="3">
        <v>4701</v>
      </c>
      <c r="C168" s="3">
        <v>9248</v>
      </c>
    </row>
    <row r="169" spans="1:3" x14ac:dyDescent="0.25">
      <c r="A169" s="67">
        <v>43794</v>
      </c>
      <c r="B169" s="3">
        <v>2684</v>
      </c>
      <c r="C169" s="3">
        <v>8435</v>
      </c>
    </row>
    <row r="170" spans="1:3" x14ac:dyDescent="0.25">
      <c r="A170" s="67">
        <v>43795</v>
      </c>
      <c r="B170" s="3">
        <v>3348</v>
      </c>
      <c r="C170" s="3">
        <v>9724</v>
      </c>
    </row>
    <row r="171" spans="1:3" x14ac:dyDescent="0.25">
      <c r="A171" s="67">
        <v>43796</v>
      </c>
      <c r="B171" s="3">
        <v>3274</v>
      </c>
      <c r="C171" s="3">
        <v>10427</v>
      </c>
    </row>
    <row r="172" spans="1:3" x14ac:dyDescent="0.25">
      <c r="A172" s="67">
        <v>43797</v>
      </c>
      <c r="B172" s="3">
        <v>3678</v>
      </c>
      <c r="C172" s="3">
        <v>12872</v>
      </c>
    </row>
    <row r="173" spans="1:3" x14ac:dyDescent="0.25">
      <c r="A173" s="67">
        <v>43798</v>
      </c>
      <c r="B173" s="3">
        <v>5613</v>
      </c>
      <c r="C173" s="3">
        <v>8492</v>
      </c>
    </row>
    <row r="174" spans="1:3" x14ac:dyDescent="0.25">
      <c r="A174" s="67">
        <v>43799</v>
      </c>
      <c r="B174" s="3">
        <v>8313</v>
      </c>
      <c r="C174" s="3">
        <v>9965</v>
      </c>
    </row>
    <row r="175" spans="1:3" x14ac:dyDescent="0.25">
      <c r="A175" s="67">
        <v>43800</v>
      </c>
      <c r="B175" s="3">
        <v>6437</v>
      </c>
      <c r="C175" s="3">
        <v>10962</v>
      </c>
    </row>
    <row r="176" spans="1:3" x14ac:dyDescent="0.25">
      <c r="A176" s="67">
        <v>43801</v>
      </c>
      <c r="B176" s="3">
        <v>3138</v>
      </c>
      <c r="C176" s="3">
        <v>10524</v>
      </c>
    </row>
    <row r="177" spans="1:3" x14ac:dyDescent="0.25">
      <c r="A177" s="67">
        <v>43802</v>
      </c>
      <c r="B177" s="3">
        <v>3400</v>
      </c>
      <c r="C177" s="3">
        <v>10992</v>
      </c>
    </row>
    <row r="178" spans="1:3" x14ac:dyDescent="0.25">
      <c r="A178" s="67">
        <v>43803</v>
      </c>
      <c r="B178" s="3">
        <v>3731</v>
      </c>
      <c r="C178" s="3">
        <v>11428</v>
      </c>
    </row>
    <row r="179" spans="1:3" x14ac:dyDescent="0.25">
      <c r="A179" s="67">
        <v>43804</v>
      </c>
      <c r="B179" s="3">
        <v>4162</v>
      </c>
      <c r="C179" s="3">
        <v>11620</v>
      </c>
    </row>
    <row r="180" spans="1:3" x14ac:dyDescent="0.25">
      <c r="A180" s="67">
        <v>43805</v>
      </c>
      <c r="B180" s="3">
        <v>6716</v>
      </c>
      <c r="C180" s="3">
        <v>11312</v>
      </c>
    </row>
    <row r="181" spans="1:3" x14ac:dyDescent="0.25">
      <c r="A181" s="67">
        <v>43806</v>
      </c>
      <c r="B181" s="3">
        <v>9029</v>
      </c>
      <c r="C181" s="3">
        <v>11851</v>
      </c>
    </row>
    <row r="182" spans="1:3" x14ac:dyDescent="0.25">
      <c r="A182" s="67">
        <v>43807</v>
      </c>
      <c r="B182" s="3">
        <v>7180</v>
      </c>
      <c r="C182" s="3">
        <v>11370</v>
      </c>
    </row>
    <row r="183" spans="1:3" x14ac:dyDescent="0.25">
      <c r="A183" s="67">
        <v>43808</v>
      </c>
      <c r="B183" s="3">
        <v>3362</v>
      </c>
      <c r="C183" s="3">
        <v>10729</v>
      </c>
    </row>
    <row r="184" spans="1:3" x14ac:dyDescent="0.25">
      <c r="A184" s="67">
        <v>43809</v>
      </c>
      <c r="B184" s="3">
        <v>4285</v>
      </c>
      <c r="C184" s="3">
        <v>10897</v>
      </c>
    </row>
    <row r="185" spans="1:3" x14ac:dyDescent="0.25">
      <c r="A185" s="67">
        <v>43810</v>
      </c>
      <c r="B185" s="3">
        <v>4664</v>
      </c>
      <c r="C185" s="3">
        <v>12276</v>
      </c>
    </row>
    <row r="186" spans="1:3" x14ac:dyDescent="0.25">
      <c r="A186" s="67">
        <v>43811</v>
      </c>
      <c r="B186" s="3">
        <v>6462</v>
      </c>
      <c r="C186" s="3">
        <v>11950</v>
      </c>
    </row>
    <row r="187" spans="1:3" x14ac:dyDescent="0.25">
      <c r="A187" s="67">
        <v>43812</v>
      </c>
      <c r="B187" s="3">
        <v>8742</v>
      </c>
      <c r="C187" s="3">
        <v>12119</v>
      </c>
    </row>
    <row r="188" spans="1:3" x14ac:dyDescent="0.25">
      <c r="A188" s="67">
        <v>43813</v>
      </c>
      <c r="B188" s="3">
        <v>12395</v>
      </c>
      <c r="C188" s="3">
        <v>12918</v>
      </c>
    </row>
    <row r="189" spans="1:3" x14ac:dyDescent="0.25">
      <c r="A189" s="67">
        <v>43814</v>
      </c>
      <c r="B189" s="3">
        <v>9451</v>
      </c>
      <c r="C189" s="3">
        <v>10024</v>
      </c>
    </row>
    <row r="190" spans="1:3" x14ac:dyDescent="0.25">
      <c r="A190" s="67">
        <v>43815</v>
      </c>
      <c r="B190" s="3">
        <v>4399</v>
      </c>
      <c r="C190" s="3">
        <v>8319</v>
      </c>
    </row>
    <row r="191" spans="1:3" x14ac:dyDescent="0.25">
      <c r="A191" s="67">
        <v>43816</v>
      </c>
      <c r="B191" s="3">
        <v>4708</v>
      </c>
      <c r="C191" s="3">
        <v>8367</v>
      </c>
    </row>
    <row r="192" spans="1:3" x14ac:dyDescent="0.25">
      <c r="A192" s="67">
        <v>43817</v>
      </c>
      <c r="B192" s="3">
        <v>5628</v>
      </c>
      <c r="C192" s="3">
        <v>8855</v>
      </c>
    </row>
    <row r="193" spans="1:3" x14ac:dyDescent="0.25">
      <c r="A193" s="67">
        <v>43818</v>
      </c>
      <c r="B193" s="3">
        <v>6664</v>
      </c>
      <c r="C193" s="3">
        <v>9393</v>
      </c>
    </row>
    <row r="194" spans="1:3" x14ac:dyDescent="0.25">
      <c r="A194" s="67">
        <v>43819</v>
      </c>
      <c r="B194" s="3">
        <v>9683</v>
      </c>
      <c r="C194" s="3">
        <v>8893</v>
      </c>
    </row>
    <row r="195" spans="1:3" x14ac:dyDescent="0.25">
      <c r="A195" s="67">
        <v>43820</v>
      </c>
      <c r="B195" s="3">
        <v>11505</v>
      </c>
      <c r="C195" s="3">
        <v>12859</v>
      </c>
    </row>
    <row r="196" spans="1:3" x14ac:dyDescent="0.25">
      <c r="A196" s="67">
        <v>43821</v>
      </c>
      <c r="B196" s="3">
        <v>8054</v>
      </c>
      <c r="C196" s="3">
        <v>11765</v>
      </c>
    </row>
    <row r="197" spans="1:3" x14ac:dyDescent="0.25">
      <c r="A197" s="67">
        <v>43822</v>
      </c>
      <c r="B197" s="3">
        <v>5415</v>
      </c>
      <c r="C197" s="3">
        <v>8456</v>
      </c>
    </row>
    <row r="198" spans="1:3" x14ac:dyDescent="0.25">
      <c r="A198" s="67">
        <v>43823</v>
      </c>
      <c r="B198" s="3">
        <v>6621</v>
      </c>
      <c r="C198" s="3">
        <v>7967</v>
      </c>
    </row>
    <row r="199" spans="1:3" x14ac:dyDescent="0.25">
      <c r="A199" s="67">
        <v>43824</v>
      </c>
      <c r="B199" s="3">
        <v>9784</v>
      </c>
      <c r="C199" s="3">
        <v>9377</v>
      </c>
    </row>
    <row r="200" spans="1:3" x14ac:dyDescent="0.25">
      <c r="A200" s="67">
        <v>43825</v>
      </c>
      <c r="B200" s="3">
        <v>6444</v>
      </c>
      <c r="C200" s="3">
        <v>9482</v>
      </c>
    </row>
    <row r="201" spans="1:3" x14ac:dyDescent="0.25">
      <c r="A201" s="67">
        <v>43826</v>
      </c>
      <c r="B201" s="3">
        <v>5502</v>
      </c>
      <c r="C201" s="3">
        <v>7944</v>
      </c>
    </row>
    <row r="202" spans="1:3" x14ac:dyDescent="0.25">
      <c r="A202" s="67">
        <v>43827</v>
      </c>
      <c r="B202" s="3">
        <v>6378</v>
      </c>
      <c r="C202" s="3">
        <v>8182</v>
      </c>
    </row>
    <row r="203" spans="1:3" x14ac:dyDescent="0.25">
      <c r="A203" s="67">
        <v>43828</v>
      </c>
      <c r="B203" s="3">
        <v>6172</v>
      </c>
      <c r="C203" s="3">
        <v>7088</v>
      </c>
    </row>
    <row r="204" spans="1:3" x14ac:dyDescent="0.25">
      <c r="A204" s="67">
        <v>43829</v>
      </c>
      <c r="B204" s="3">
        <v>4475</v>
      </c>
      <c r="C204" s="3">
        <v>6955</v>
      </c>
    </row>
    <row r="205" spans="1:3" x14ac:dyDescent="0.25">
      <c r="A205" s="67">
        <v>43830</v>
      </c>
      <c r="B205" s="3">
        <v>10577</v>
      </c>
      <c r="C205" s="3">
        <v>9283</v>
      </c>
    </row>
    <row r="206" spans="1:3" x14ac:dyDescent="0.25">
      <c r="A206" s="67">
        <v>43831</v>
      </c>
      <c r="B206" s="3">
        <v>8891</v>
      </c>
      <c r="C206" s="3">
        <v>10027</v>
      </c>
    </row>
    <row r="207" spans="1:3" x14ac:dyDescent="0.25">
      <c r="A207" s="67">
        <v>43832</v>
      </c>
      <c r="B207" s="3">
        <v>4363</v>
      </c>
      <c r="C207" s="3">
        <v>7671</v>
      </c>
    </row>
    <row r="208" spans="1:3" x14ac:dyDescent="0.25">
      <c r="A208" s="67">
        <v>43833</v>
      </c>
      <c r="B208" s="3">
        <v>5318</v>
      </c>
      <c r="C208" s="3">
        <v>6042</v>
      </c>
    </row>
    <row r="209" spans="1:3" x14ac:dyDescent="0.25">
      <c r="A209" s="67">
        <v>43834</v>
      </c>
      <c r="B209" s="3">
        <v>7013</v>
      </c>
      <c r="C209" s="3">
        <v>6933</v>
      </c>
    </row>
    <row r="210" spans="1:3" x14ac:dyDescent="0.25">
      <c r="A210" s="67">
        <v>43835</v>
      </c>
      <c r="B210" s="3">
        <v>5819</v>
      </c>
      <c r="C210" s="3">
        <v>5782</v>
      </c>
    </row>
    <row r="211" spans="1:3" x14ac:dyDescent="0.25">
      <c r="A211" s="67">
        <v>43836</v>
      </c>
      <c r="B211" s="3">
        <v>3557</v>
      </c>
      <c r="C211" s="3">
        <v>4725</v>
      </c>
    </row>
    <row r="212" spans="1:3" x14ac:dyDescent="0.25">
      <c r="A212" s="67">
        <v>43837</v>
      </c>
      <c r="B212" s="3">
        <v>3049</v>
      </c>
      <c r="C212" s="3">
        <v>5506</v>
      </c>
    </row>
    <row r="213" spans="1:3" x14ac:dyDescent="0.25">
      <c r="A213" s="67">
        <v>43838</v>
      </c>
      <c r="B213" s="3">
        <v>3084</v>
      </c>
      <c r="C213" s="3">
        <v>6278</v>
      </c>
    </row>
    <row r="214" spans="1:3" x14ac:dyDescent="0.25">
      <c r="A214" s="67">
        <v>43839</v>
      </c>
      <c r="B214" s="3">
        <v>3148</v>
      </c>
      <c r="C214" s="3">
        <v>6307</v>
      </c>
    </row>
    <row r="215" spans="1:3" x14ac:dyDescent="0.25">
      <c r="A215" s="67">
        <v>43840</v>
      </c>
      <c r="B215" s="3">
        <v>4198</v>
      </c>
      <c r="C215" s="3">
        <v>6736</v>
      </c>
    </row>
    <row r="216" spans="1:3" x14ac:dyDescent="0.25">
      <c r="A216" s="67">
        <v>43841</v>
      </c>
      <c r="B216" s="3">
        <v>6769</v>
      </c>
      <c r="C216" s="3">
        <v>7578</v>
      </c>
    </row>
    <row r="217" spans="1:3" x14ac:dyDescent="0.25">
      <c r="A217" s="67">
        <v>43842</v>
      </c>
      <c r="B217" s="3">
        <v>4991</v>
      </c>
      <c r="C217" s="3">
        <v>7239</v>
      </c>
    </row>
    <row r="218" spans="1:3" x14ac:dyDescent="0.25">
      <c r="A218" s="67">
        <v>43843</v>
      </c>
      <c r="B218" s="3">
        <v>2875</v>
      </c>
      <c r="C218" s="3">
        <v>6100</v>
      </c>
    </row>
    <row r="219" spans="1:3" x14ac:dyDescent="0.25">
      <c r="A219" s="67">
        <v>43844</v>
      </c>
      <c r="B219" s="3">
        <v>3017</v>
      </c>
      <c r="C219" s="3">
        <v>7462</v>
      </c>
    </row>
    <row r="220" spans="1:3" x14ac:dyDescent="0.25">
      <c r="A220" s="67">
        <v>43845</v>
      </c>
      <c r="B220" s="3">
        <v>2942</v>
      </c>
      <c r="C220" s="3">
        <v>8327</v>
      </c>
    </row>
    <row r="221" spans="1:3" x14ac:dyDescent="0.25">
      <c r="A221" s="67">
        <v>43846</v>
      </c>
      <c r="B221" s="3">
        <v>3192</v>
      </c>
      <c r="C221" s="3">
        <v>7497</v>
      </c>
    </row>
    <row r="222" spans="1:3" x14ac:dyDescent="0.25">
      <c r="A222" s="67">
        <v>43847</v>
      </c>
      <c r="B222" s="3">
        <v>4551</v>
      </c>
      <c r="C222" s="3">
        <v>7268</v>
      </c>
    </row>
    <row r="223" spans="1:3" x14ac:dyDescent="0.25">
      <c r="A223" s="67">
        <v>43848</v>
      </c>
      <c r="B223" s="3">
        <v>7193</v>
      </c>
      <c r="C223" s="3">
        <v>8316</v>
      </c>
    </row>
    <row r="224" spans="1:3" x14ac:dyDescent="0.25">
      <c r="A224" s="67">
        <v>43849</v>
      </c>
      <c r="B224" s="3">
        <v>5401</v>
      </c>
      <c r="C224" s="3">
        <v>7549</v>
      </c>
    </row>
    <row r="225" spans="1:3" x14ac:dyDescent="0.25">
      <c r="A225" s="67">
        <v>43850</v>
      </c>
      <c r="B225" s="3">
        <v>2598</v>
      </c>
      <c r="C225" s="3">
        <v>6446</v>
      </c>
    </row>
    <row r="226" spans="1:3" x14ac:dyDescent="0.25">
      <c r="A226" s="67">
        <v>43851</v>
      </c>
      <c r="B226" s="3">
        <v>2695</v>
      </c>
      <c r="C226" s="3">
        <v>6798</v>
      </c>
    </row>
    <row r="227" spans="1:3" x14ac:dyDescent="0.25">
      <c r="A227" s="67">
        <v>43852</v>
      </c>
      <c r="B227" s="3">
        <v>2852</v>
      </c>
      <c r="C227" s="3">
        <v>8141</v>
      </c>
    </row>
    <row r="228" spans="1:3" x14ac:dyDescent="0.25">
      <c r="A228" s="67">
        <v>43853</v>
      </c>
      <c r="B228" s="3">
        <v>3142</v>
      </c>
      <c r="C228" s="3">
        <v>7028</v>
      </c>
    </row>
    <row r="229" spans="1:3" x14ac:dyDescent="0.25">
      <c r="A229" s="67">
        <v>43854</v>
      </c>
      <c r="B229" s="3">
        <v>4603</v>
      </c>
      <c r="C229" s="3">
        <v>7253</v>
      </c>
    </row>
    <row r="230" spans="1:3" x14ac:dyDescent="0.25">
      <c r="A230" s="67">
        <v>43855</v>
      </c>
      <c r="B230" s="3">
        <v>7561</v>
      </c>
      <c r="C230" s="3">
        <v>8160</v>
      </c>
    </row>
    <row r="231" spans="1:3" x14ac:dyDescent="0.25">
      <c r="A231" s="67">
        <v>43856</v>
      </c>
      <c r="B231" s="3">
        <v>6027</v>
      </c>
      <c r="C231" s="3">
        <v>7303</v>
      </c>
    </row>
    <row r="232" spans="1:3" x14ac:dyDescent="0.25">
      <c r="A232" s="67">
        <v>43857</v>
      </c>
      <c r="B232" s="3">
        <v>2751</v>
      </c>
      <c r="C232" s="3">
        <v>4918</v>
      </c>
    </row>
    <row r="233" spans="1:3" x14ac:dyDescent="0.25">
      <c r="A233" s="67">
        <v>43858</v>
      </c>
      <c r="B233" s="3">
        <v>2556</v>
      </c>
      <c r="C233" s="3">
        <v>6703</v>
      </c>
    </row>
    <row r="234" spans="1:3" x14ac:dyDescent="0.25">
      <c r="A234" s="67">
        <v>43859</v>
      </c>
      <c r="B234" s="3">
        <v>2720</v>
      </c>
      <c r="C234" s="3">
        <v>7796</v>
      </c>
    </row>
    <row r="235" spans="1:3" x14ac:dyDescent="0.25">
      <c r="A235" s="67">
        <v>43860</v>
      </c>
      <c r="B235" s="3">
        <v>2839</v>
      </c>
      <c r="C235" s="3">
        <v>7419</v>
      </c>
    </row>
    <row r="236" spans="1:3" x14ac:dyDescent="0.25">
      <c r="A236" s="67">
        <v>43861</v>
      </c>
      <c r="B236" s="3">
        <v>4649</v>
      </c>
      <c r="C236" s="3">
        <v>7850</v>
      </c>
    </row>
    <row r="237" spans="1:3" x14ac:dyDescent="0.25">
      <c r="A237" s="67">
        <v>43862</v>
      </c>
      <c r="B237" s="3">
        <v>7318</v>
      </c>
      <c r="C237" s="3">
        <v>9989</v>
      </c>
    </row>
    <row r="238" spans="1:3" x14ac:dyDescent="0.25">
      <c r="A238" s="67">
        <v>43863</v>
      </c>
      <c r="B238" s="3">
        <v>5580</v>
      </c>
      <c r="C238" s="3">
        <v>7769</v>
      </c>
    </row>
    <row r="239" spans="1:3" x14ac:dyDescent="0.25">
      <c r="A239" s="67">
        <v>43864</v>
      </c>
      <c r="B239" s="3">
        <v>2560</v>
      </c>
      <c r="C239" s="3">
        <v>6671</v>
      </c>
    </row>
    <row r="240" spans="1:3" x14ac:dyDescent="0.25">
      <c r="A240" s="67">
        <v>43865</v>
      </c>
      <c r="B240" s="3">
        <v>2362</v>
      </c>
      <c r="C240" s="3">
        <v>6426</v>
      </c>
    </row>
    <row r="241" spans="1:3" x14ac:dyDescent="0.25">
      <c r="A241" s="67">
        <v>43866</v>
      </c>
      <c r="B241" s="3">
        <v>2528</v>
      </c>
      <c r="C241" s="3">
        <v>8341</v>
      </c>
    </row>
    <row r="242" spans="1:3" x14ac:dyDescent="0.25">
      <c r="A242" s="67">
        <v>43867</v>
      </c>
      <c r="B242" s="3">
        <v>2854</v>
      </c>
      <c r="C242" s="3">
        <v>7962</v>
      </c>
    </row>
    <row r="243" spans="1:3" x14ac:dyDescent="0.25">
      <c r="A243" s="67">
        <v>43868</v>
      </c>
      <c r="B243" s="3">
        <v>4118</v>
      </c>
      <c r="C243" s="3">
        <v>7445</v>
      </c>
    </row>
    <row r="244" spans="1:3" x14ac:dyDescent="0.25">
      <c r="A244" s="67">
        <v>43869</v>
      </c>
      <c r="B244" s="3">
        <v>7090</v>
      </c>
      <c r="C244" s="3">
        <v>9080</v>
      </c>
    </row>
    <row r="245" spans="1:3" x14ac:dyDescent="0.25">
      <c r="A245" s="67">
        <v>43870</v>
      </c>
      <c r="B245" s="3">
        <v>6194</v>
      </c>
      <c r="C245" s="3">
        <v>7812</v>
      </c>
    </row>
    <row r="246" spans="1:3" x14ac:dyDescent="0.25">
      <c r="A246" s="67">
        <v>43871</v>
      </c>
      <c r="B246" s="3">
        <v>2651</v>
      </c>
      <c r="C246" s="3">
        <v>6503</v>
      </c>
    </row>
    <row r="247" spans="1:3" x14ac:dyDescent="0.25">
      <c r="A247" s="67">
        <v>43872</v>
      </c>
      <c r="B247" s="3">
        <v>2472</v>
      </c>
      <c r="C247" s="3">
        <v>6161</v>
      </c>
    </row>
    <row r="248" spans="1:3" x14ac:dyDescent="0.25">
      <c r="A248" s="67">
        <v>43873</v>
      </c>
      <c r="B248" s="3">
        <v>2772</v>
      </c>
      <c r="C248" s="3">
        <v>7637</v>
      </c>
    </row>
    <row r="249" spans="1:3" x14ac:dyDescent="0.25">
      <c r="A249" s="67">
        <v>43874</v>
      </c>
      <c r="B249" s="3">
        <v>3103</v>
      </c>
      <c r="C249" s="3">
        <v>8705</v>
      </c>
    </row>
    <row r="250" spans="1:3" x14ac:dyDescent="0.25">
      <c r="A250" s="67">
        <v>43875</v>
      </c>
      <c r="B250" s="3">
        <v>5029</v>
      </c>
      <c r="C250" s="3">
        <v>8022</v>
      </c>
    </row>
    <row r="251" spans="1:3" x14ac:dyDescent="0.25">
      <c r="A251" s="67">
        <v>43876</v>
      </c>
      <c r="B251" s="3">
        <v>8469</v>
      </c>
      <c r="C251" s="3">
        <v>9780</v>
      </c>
    </row>
    <row r="252" spans="1:3" x14ac:dyDescent="0.25">
      <c r="A252" s="67">
        <v>43877</v>
      </c>
      <c r="B252" s="3">
        <v>6665</v>
      </c>
      <c r="C252" s="3">
        <v>8320</v>
      </c>
    </row>
    <row r="253" spans="1:3" x14ac:dyDescent="0.25">
      <c r="A253" s="67">
        <v>43878</v>
      </c>
      <c r="B253" s="3">
        <v>3122</v>
      </c>
      <c r="C253" s="3">
        <v>6695</v>
      </c>
    </row>
    <row r="254" spans="1:3" x14ac:dyDescent="0.25">
      <c r="A254" s="67">
        <v>43879</v>
      </c>
      <c r="B254" s="3">
        <v>3147</v>
      </c>
      <c r="C254" s="3">
        <v>6575</v>
      </c>
    </row>
    <row r="255" spans="1:3" x14ac:dyDescent="0.25">
      <c r="A255" s="67">
        <v>43880</v>
      </c>
      <c r="B255" s="3">
        <v>3116</v>
      </c>
      <c r="C255" s="3">
        <v>7937</v>
      </c>
    </row>
    <row r="256" spans="1:3" x14ac:dyDescent="0.25">
      <c r="A256" s="67">
        <v>43881</v>
      </c>
      <c r="B256" s="3">
        <v>3621</v>
      </c>
      <c r="C256" s="3">
        <v>8212</v>
      </c>
    </row>
    <row r="257" spans="1:3" x14ac:dyDescent="0.25">
      <c r="A257" s="67">
        <v>43882</v>
      </c>
      <c r="B257" s="3">
        <v>4864</v>
      </c>
      <c r="C257" s="3">
        <v>7520</v>
      </c>
    </row>
    <row r="258" spans="1:3" x14ac:dyDescent="0.25">
      <c r="A258" s="67">
        <v>43883</v>
      </c>
      <c r="B258" s="3">
        <v>8117</v>
      </c>
      <c r="C258" s="3">
        <v>9195</v>
      </c>
    </row>
    <row r="259" spans="1:3" x14ac:dyDescent="0.25">
      <c r="A259" s="67">
        <v>43884</v>
      </c>
      <c r="B259" s="3">
        <v>6108</v>
      </c>
      <c r="C259" s="3">
        <v>7729</v>
      </c>
    </row>
    <row r="260" spans="1:3" x14ac:dyDescent="0.25">
      <c r="A260" s="67">
        <v>43885</v>
      </c>
      <c r="B260" s="3">
        <v>2840</v>
      </c>
      <c r="C260" s="3">
        <v>6688</v>
      </c>
    </row>
    <row r="261" spans="1:3" x14ac:dyDescent="0.25">
      <c r="A261" s="67">
        <v>43886</v>
      </c>
      <c r="B261" s="3">
        <v>2816</v>
      </c>
      <c r="C261" s="3">
        <v>8260</v>
      </c>
    </row>
    <row r="262" spans="1:3" x14ac:dyDescent="0.25">
      <c r="A262" s="67">
        <v>43887</v>
      </c>
      <c r="B262" s="3">
        <v>3046</v>
      </c>
      <c r="C262" s="3">
        <v>8293</v>
      </c>
    </row>
    <row r="263" spans="1:3" x14ac:dyDescent="0.25">
      <c r="A263" s="67">
        <v>43888</v>
      </c>
      <c r="B263" s="3">
        <v>3493</v>
      </c>
      <c r="C263" s="3">
        <v>8126</v>
      </c>
    </row>
    <row r="264" spans="1:3" x14ac:dyDescent="0.25">
      <c r="A264" s="67">
        <v>43889</v>
      </c>
      <c r="B264" s="3">
        <v>5289</v>
      </c>
      <c r="C264" s="3">
        <v>7832</v>
      </c>
    </row>
    <row r="265" spans="1:3" x14ac:dyDescent="0.25">
      <c r="A265" s="67">
        <v>43890</v>
      </c>
      <c r="B265" s="3">
        <v>8745</v>
      </c>
      <c r="C265" s="3">
        <v>9131</v>
      </c>
    </row>
    <row r="266" spans="1:3" x14ac:dyDescent="0.25">
      <c r="A266" s="67">
        <v>43891</v>
      </c>
      <c r="B266" s="3">
        <v>6277</v>
      </c>
      <c r="C266" s="3">
        <v>7872</v>
      </c>
    </row>
    <row r="267" spans="1:3" x14ac:dyDescent="0.25">
      <c r="A267" s="67">
        <v>43892</v>
      </c>
      <c r="B267" s="3">
        <v>2862</v>
      </c>
      <c r="C267" s="3">
        <v>6222</v>
      </c>
    </row>
    <row r="268" spans="1:3" x14ac:dyDescent="0.25">
      <c r="A268" s="67">
        <v>43893</v>
      </c>
      <c r="B268" s="3">
        <v>2761</v>
      </c>
      <c r="C268" s="3">
        <v>6207</v>
      </c>
    </row>
    <row r="269" spans="1:3" x14ac:dyDescent="0.25">
      <c r="A269" s="67">
        <v>43894</v>
      </c>
      <c r="B269" s="3">
        <v>3310</v>
      </c>
      <c r="C269" s="3">
        <v>6704</v>
      </c>
    </row>
    <row r="270" spans="1:3" x14ac:dyDescent="0.25">
      <c r="A270" s="67">
        <v>43895</v>
      </c>
      <c r="B270" s="3">
        <v>3927</v>
      </c>
      <c r="C270" s="3">
        <v>6365</v>
      </c>
    </row>
    <row r="271" spans="1:3" x14ac:dyDescent="0.25">
      <c r="A271" s="67">
        <v>43896</v>
      </c>
      <c r="B271" s="3">
        <v>5154</v>
      </c>
      <c r="C271" s="3">
        <v>7621</v>
      </c>
    </row>
    <row r="272" spans="1:3" x14ac:dyDescent="0.25">
      <c r="A272" s="67">
        <v>43897</v>
      </c>
      <c r="B272" s="3">
        <v>8159</v>
      </c>
      <c r="C272" s="3">
        <v>9268</v>
      </c>
    </row>
    <row r="273" spans="1:3" x14ac:dyDescent="0.25">
      <c r="A273" s="67">
        <v>43898</v>
      </c>
      <c r="B273" s="3">
        <v>6108</v>
      </c>
      <c r="C273" s="3">
        <v>6556</v>
      </c>
    </row>
    <row r="274" spans="1:3" x14ac:dyDescent="0.25">
      <c r="A274" s="67">
        <v>43899</v>
      </c>
      <c r="B274" s="3">
        <v>3176</v>
      </c>
      <c r="C274" s="3">
        <v>5107</v>
      </c>
    </row>
    <row r="275" spans="1:3" x14ac:dyDescent="0.25">
      <c r="A275" s="67">
        <v>43900</v>
      </c>
      <c r="B275" s="3">
        <v>2793</v>
      </c>
      <c r="C275" s="3">
        <v>5199</v>
      </c>
    </row>
    <row r="276" spans="1:3" x14ac:dyDescent="0.25">
      <c r="A276" s="67">
        <v>43901</v>
      </c>
      <c r="B276" s="3">
        <v>2851</v>
      </c>
      <c r="C276" s="3">
        <v>4933</v>
      </c>
    </row>
    <row r="277" spans="1:3" x14ac:dyDescent="0.25">
      <c r="A277" s="67">
        <v>43902</v>
      </c>
      <c r="B277" s="3">
        <v>2944</v>
      </c>
      <c r="C277" s="3">
        <v>4588</v>
      </c>
    </row>
    <row r="278" spans="1:3" x14ac:dyDescent="0.25">
      <c r="A278" s="67">
        <v>43903</v>
      </c>
      <c r="B278" s="3">
        <v>4201</v>
      </c>
      <c r="C278" s="3">
        <v>5066</v>
      </c>
    </row>
    <row r="279" spans="1:3" x14ac:dyDescent="0.25">
      <c r="A279" s="67">
        <v>43904</v>
      </c>
      <c r="B279" s="3">
        <v>6382</v>
      </c>
      <c r="C279" s="3">
        <v>6181</v>
      </c>
    </row>
    <row r="280" spans="1:3" x14ac:dyDescent="0.25">
      <c r="A280" s="67">
        <v>43905</v>
      </c>
      <c r="B280" s="3">
        <v>4581</v>
      </c>
      <c r="C280" s="3">
        <v>4129</v>
      </c>
    </row>
    <row r="281" spans="1:3" x14ac:dyDescent="0.25">
      <c r="A281" s="67">
        <v>43906</v>
      </c>
      <c r="B281" s="3">
        <v>2770</v>
      </c>
      <c r="C281" s="3">
        <v>2150</v>
      </c>
    </row>
    <row r="282" spans="1:3" x14ac:dyDescent="0.25">
      <c r="A282" s="67">
        <v>43907</v>
      </c>
      <c r="B282" s="3">
        <v>2261</v>
      </c>
      <c r="C282" s="3">
        <v>2066</v>
      </c>
    </row>
    <row r="283" spans="1:3" x14ac:dyDescent="0.25">
      <c r="A283" s="67">
        <v>43908</v>
      </c>
      <c r="B283" s="3">
        <v>2164</v>
      </c>
      <c r="C283" s="3">
        <v>1860</v>
      </c>
    </row>
    <row r="284" spans="1:3" x14ac:dyDescent="0.25">
      <c r="A284" s="67">
        <v>43909</v>
      </c>
      <c r="B284" s="3">
        <v>2330</v>
      </c>
      <c r="C284" s="3">
        <v>1746</v>
      </c>
    </row>
    <row r="285" spans="1:3" x14ac:dyDescent="0.25">
      <c r="A285" s="67">
        <v>43910</v>
      </c>
      <c r="B285" s="3">
        <v>2368</v>
      </c>
      <c r="C285" s="3">
        <v>1762</v>
      </c>
    </row>
    <row r="286" spans="1:3" x14ac:dyDescent="0.25">
      <c r="A286" s="67">
        <v>43911</v>
      </c>
      <c r="B286" s="3">
        <v>1931</v>
      </c>
      <c r="C286" s="3">
        <v>1718</v>
      </c>
    </row>
    <row r="287" spans="1:3" x14ac:dyDescent="0.25">
      <c r="A287" s="67">
        <v>43912</v>
      </c>
      <c r="B287" s="3">
        <v>1395</v>
      </c>
      <c r="C287" s="3">
        <v>1396</v>
      </c>
    </row>
    <row r="288" spans="1:3" x14ac:dyDescent="0.25">
      <c r="A288" s="67">
        <v>43913</v>
      </c>
      <c r="B288" s="3">
        <v>1223</v>
      </c>
      <c r="C288" s="3">
        <v>1243</v>
      </c>
    </row>
    <row r="289" spans="1:3" x14ac:dyDescent="0.25">
      <c r="A289" s="67">
        <v>43914</v>
      </c>
      <c r="B289" s="3">
        <v>908</v>
      </c>
      <c r="C289" s="3">
        <v>1177</v>
      </c>
    </row>
    <row r="290" spans="1:3" x14ac:dyDescent="0.25">
      <c r="A290" s="67">
        <v>43915</v>
      </c>
      <c r="B290" s="3">
        <v>718</v>
      </c>
      <c r="C290" s="3">
        <v>950</v>
      </c>
    </row>
    <row r="291" spans="1:3" x14ac:dyDescent="0.25">
      <c r="A291" s="67">
        <v>43916</v>
      </c>
      <c r="B291" s="3">
        <v>630</v>
      </c>
      <c r="C291" s="3">
        <v>910</v>
      </c>
    </row>
    <row r="292" spans="1:3" x14ac:dyDescent="0.25">
      <c r="A292" s="67">
        <v>43917</v>
      </c>
      <c r="B292" s="3">
        <v>780</v>
      </c>
      <c r="C292" s="3">
        <v>899</v>
      </c>
    </row>
    <row r="293" spans="1:3" x14ac:dyDescent="0.25">
      <c r="A293" s="67">
        <v>43918</v>
      </c>
      <c r="B293" s="3">
        <v>712</v>
      </c>
      <c r="C293" s="3">
        <v>1136</v>
      </c>
    </row>
    <row r="294" spans="1:3" x14ac:dyDescent="0.25">
      <c r="A294" s="67">
        <v>43919</v>
      </c>
      <c r="B294" s="3">
        <v>574</v>
      </c>
      <c r="C294" s="3">
        <v>794</v>
      </c>
    </row>
    <row r="295" spans="1:3" x14ac:dyDescent="0.25">
      <c r="A295" s="67">
        <v>43920</v>
      </c>
      <c r="B295" s="3">
        <v>555</v>
      </c>
      <c r="C295" s="3">
        <v>1106</v>
      </c>
    </row>
    <row r="296" spans="1:3" x14ac:dyDescent="0.25">
      <c r="A296" s="67">
        <v>43921</v>
      </c>
      <c r="B296" s="3">
        <v>469</v>
      </c>
      <c r="C296" s="3">
        <v>1423</v>
      </c>
    </row>
    <row r="297" spans="1:3" x14ac:dyDescent="0.25">
      <c r="A297" s="67">
        <v>43922</v>
      </c>
      <c r="B297" s="3">
        <v>424</v>
      </c>
      <c r="C297" s="3">
        <v>1366</v>
      </c>
    </row>
    <row r="298" spans="1:3" x14ac:dyDescent="0.25">
      <c r="A298" s="67">
        <v>43923</v>
      </c>
      <c r="B298" s="3">
        <v>408</v>
      </c>
      <c r="C298" s="3">
        <v>1186</v>
      </c>
    </row>
    <row r="299" spans="1:3" x14ac:dyDescent="0.25">
      <c r="A299" s="67">
        <v>43924</v>
      </c>
      <c r="B299" s="3">
        <v>469</v>
      </c>
      <c r="C299" s="3">
        <v>1233</v>
      </c>
    </row>
    <row r="300" spans="1:3" x14ac:dyDescent="0.25">
      <c r="A300" s="67">
        <v>43925</v>
      </c>
      <c r="B300" s="3">
        <v>467</v>
      </c>
      <c r="C300" s="3">
        <v>1079</v>
      </c>
    </row>
    <row r="301" spans="1:3" x14ac:dyDescent="0.25">
      <c r="A301" s="67">
        <v>43926</v>
      </c>
      <c r="B301" s="3">
        <v>418</v>
      </c>
      <c r="C301" s="3">
        <v>1043</v>
      </c>
    </row>
    <row r="302" spans="1:3" x14ac:dyDescent="0.25">
      <c r="A302" s="67">
        <v>43927</v>
      </c>
      <c r="B302" s="3">
        <v>389</v>
      </c>
      <c r="C302" s="3">
        <v>1121</v>
      </c>
    </row>
    <row r="303" spans="1:3" x14ac:dyDescent="0.25">
      <c r="A303" s="67">
        <v>43928</v>
      </c>
      <c r="B303" s="3">
        <v>350</v>
      </c>
      <c r="C303" s="3">
        <v>1141</v>
      </c>
    </row>
    <row r="304" spans="1:3" x14ac:dyDescent="0.25">
      <c r="A304" s="67">
        <v>43929</v>
      </c>
      <c r="B304" s="3">
        <v>309</v>
      </c>
      <c r="C304" s="3">
        <v>1190</v>
      </c>
    </row>
    <row r="305" spans="1:3" x14ac:dyDescent="0.25">
      <c r="A305" s="67">
        <v>43930</v>
      </c>
      <c r="B305" s="3">
        <v>379</v>
      </c>
      <c r="C305" s="3">
        <v>1156</v>
      </c>
    </row>
    <row r="306" spans="1:3" x14ac:dyDescent="0.25">
      <c r="A306" s="67">
        <v>43931</v>
      </c>
      <c r="B306" s="3">
        <v>383</v>
      </c>
      <c r="C306" s="3">
        <v>1149</v>
      </c>
    </row>
    <row r="307" spans="1:3" x14ac:dyDescent="0.25">
      <c r="A307" s="67">
        <v>43932</v>
      </c>
      <c r="B307" s="3">
        <v>355</v>
      </c>
      <c r="C307" s="3">
        <v>1151</v>
      </c>
    </row>
    <row r="308" spans="1:3" x14ac:dyDescent="0.25">
      <c r="A308" s="67">
        <v>43933</v>
      </c>
      <c r="B308" s="3">
        <v>325</v>
      </c>
      <c r="C308" s="3">
        <v>868</v>
      </c>
    </row>
    <row r="309" spans="1:3" x14ac:dyDescent="0.25">
      <c r="A309" s="67">
        <v>43934</v>
      </c>
      <c r="B309" s="3">
        <v>322</v>
      </c>
      <c r="C309" s="3">
        <v>843</v>
      </c>
    </row>
    <row r="310" spans="1:3" x14ac:dyDescent="0.25">
      <c r="A310" s="67">
        <v>43935</v>
      </c>
      <c r="B310" s="3">
        <v>299</v>
      </c>
      <c r="C310" s="3">
        <v>826</v>
      </c>
    </row>
    <row r="311" spans="1:3" x14ac:dyDescent="0.25">
      <c r="A311" s="67">
        <v>43936</v>
      </c>
      <c r="B311" s="3">
        <v>301</v>
      </c>
      <c r="C311" s="3">
        <v>931</v>
      </c>
    </row>
    <row r="312" spans="1:3" x14ac:dyDescent="0.25">
      <c r="A312" s="67">
        <v>43937</v>
      </c>
      <c r="B312" s="3">
        <v>316</v>
      </c>
      <c r="C312" s="3">
        <v>1059</v>
      </c>
    </row>
    <row r="313" spans="1:3" x14ac:dyDescent="0.25">
      <c r="A313" s="67">
        <v>43938</v>
      </c>
      <c r="B313" s="3">
        <v>404</v>
      </c>
      <c r="C313" s="3">
        <v>838</v>
      </c>
    </row>
    <row r="314" spans="1:3" x14ac:dyDescent="0.25">
      <c r="A314" s="67">
        <v>43939</v>
      </c>
      <c r="B314" s="3">
        <v>352</v>
      </c>
      <c r="C314" s="3">
        <v>926</v>
      </c>
    </row>
    <row r="315" spans="1:3" x14ac:dyDescent="0.25">
      <c r="A315" s="67">
        <v>43940</v>
      </c>
      <c r="B315" s="3">
        <v>334</v>
      </c>
      <c r="C315" s="3">
        <v>830</v>
      </c>
    </row>
    <row r="316" spans="1:3" x14ac:dyDescent="0.25">
      <c r="A316" s="67">
        <v>43941</v>
      </c>
      <c r="B316" s="3">
        <v>328</v>
      </c>
      <c r="C316" s="3">
        <v>839</v>
      </c>
    </row>
    <row r="317" spans="1:3" x14ac:dyDescent="0.25">
      <c r="A317" s="67">
        <v>43942</v>
      </c>
      <c r="B317" s="3">
        <v>299</v>
      </c>
      <c r="C317" s="3">
        <v>949</v>
      </c>
    </row>
    <row r="318" spans="1:3" x14ac:dyDescent="0.25">
      <c r="A318" s="67">
        <v>43943</v>
      </c>
      <c r="B318" s="3">
        <v>294</v>
      </c>
      <c r="C318" s="3">
        <v>1256</v>
      </c>
    </row>
    <row r="319" spans="1:3" x14ac:dyDescent="0.25">
      <c r="A319" s="67">
        <v>43944</v>
      </c>
      <c r="B319" s="3">
        <v>343</v>
      </c>
      <c r="C319" s="3">
        <v>965</v>
      </c>
    </row>
    <row r="320" spans="1:3" x14ac:dyDescent="0.25">
      <c r="A320" s="67">
        <v>43945</v>
      </c>
      <c r="B320" s="3">
        <v>377</v>
      </c>
      <c r="C320" s="3">
        <v>1140</v>
      </c>
    </row>
    <row r="321" spans="1:3" x14ac:dyDescent="0.25">
      <c r="A321" s="67">
        <v>43946</v>
      </c>
      <c r="B321" s="3">
        <v>369</v>
      </c>
      <c r="C321" s="3">
        <v>1161</v>
      </c>
    </row>
    <row r="322" spans="1:3" x14ac:dyDescent="0.25">
      <c r="A322" s="67">
        <v>43947</v>
      </c>
      <c r="B322" s="3">
        <v>286</v>
      </c>
      <c r="C322" s="3">
        <v>1084</v>
      </c>
    </row>
    <row r="323" spans="1:3" x14ac:dyDescent="0.25">
      <c r="A323" s="67">
        <v>43948</v>
      </c>
      <c r="B323" s="3">
        <v>309</v>
      </c>
      <c r="C323" s="3">
        <v>1156</v>
      </c>
    </row>
    <row r="324" spans="1:3" x14ac:dyDescent="0.25">
      <c r="A324" s="67">
        <v>43949</v>
      </c>
      <c r="B324" s="3">
        <v>283</v>
      </c>
      <c r="C324" s="3">
        <v>1222</v>
      </c>
    </row>
    <row r="325" spans="1:3" x14ac:dyDescent="0.25">
      <c r="A325" s="67">
        <v>43950</v>
      </c>
      <c r="B325" s="3">
        <v>286</v>
      </c>
      <c r="C325" s="3">
        <v>1530</v>
      </c>
    </row>
    <row r="326" spans="1:3" x14ac:dyDescent="0.25">
      <c r="A326" s="67">
        <v>43951</v>
      </c>
      <c r="B326" s="3">
        <v>290</v>
      </c>
      <c r="C326" s="3">
        <v>1123</v>
      </c>
    </row>
    <row r="327" spans="1:3" x14ac:dyDescent="0.25">
      <c r="A327" s="67">
        <v>43952</v>
      </c>
      <c r="B327" s="3">
        <v>381</v>
      </c>
      <c r="C327" s="3">
        <v>1252</v>
      </c>
    </row>
    <row r="328" spans="1:3" x14ac:dyDescent="0.25">
      <c r="A328" s="67">
        <v>43953</v>
      </c>
      <c r="B328" s="3">
        <v>415</v>
      </c>
      <c r="C328" s="3">
        <v>1175</v>
      </c>
    </row>
    <row r="329" spans="1:3" x14ac:dyDescent="0.25">
      <c r="A329" s="67">
        <v>43954</v>
      </c>
      <c r="B329" s="3">
        <v>315</v>
      </c>
      <c r="C329" s="3">
        <v>1309</v>
      </c>
    </row>
    <row r="330" spans="1:3" x14ac:dyDescent="0.25">
      <c r="A330" s="67">
        <v>43955</v>
      </c>
      <c r="B330" s="3">
        <v>255</v>
      </c>
      <c r="C330" s="3">
        <v>1340</v>
      </c>
    </row>
    <row r="331" spans="1:3" x14ac:dyDescent="0.25">
      <c r="A331" s="67">
        <v>43956</v>
      </c>
      <c r="B331" s="3">
        <v>251</v>
      </c>
      <c r="C331" s="3">
        <v>1379</v>
      </c>
    </row>
    <row r="332" spans="1:3" x14ac:dyDescent="0.25">
      <c r="A332" s="67">
        <v>43957</v>
      </c>
      <c r="B332" s="3">
        <v>345</v>
      </c>
      <c r="C332" s="3">
        <v>1432</v>
      </c>
    </row>
    <row r="333" spans="1:3" x14ac:dyDescent="0.25">
      <c r="A333" s="67">
        <v>43958</v>
      </c>
      <c r="B333" s="3">
        <v>414</v>
      </c>
      <c r="C333" s="3">
        <v>1507</v>
      </c>
    </row>
    <row r="334" spans="1:3" x14ac:dyDescent="0.25">
      <c r="A334" s="67">
        <v>43959</v>
      </c>
      <c r="B334" s="3">
        <v>437</v>
      </c>
      <c r="C334" s="3">
        <v>1497</v>
      </c>
    </row>
    <row r="335" spans="1:3" x14ac:dyDescent="0.25">
      <c r="A335" s="67">
        <v>43960</v>
      </c>
      <c r="B335" s="3">
        <v>498</v>
      </c>
      <c r="C335" s="3">
        <v>1427</v>
      </c>
    </row>
    <row r="336" spans="1:3" x14ac:dyDescent="0.25">
      <c r="A336" s="67">
        <v>43961</v>
      </c>
      <c r="B336" s="3">
        <v>395</v>
      </c>
      <c r="C336" s="3">
        <v>1381</v>
      </c>
    </row>
    <row r="337" spans="1:3" x14ac:dyDescent="0.25">
      <c r="A337" s="67">
        <v>43962</v>
      </c>
      <c r="B337" s="3">
        <v>343</v>
      </c>
      <c r="C337" s="3">
        <v>1430</v>
      </c>
    </row>
    <row r="338" spans="1:3" x14ac:dyDescent="0.25">
      <c r="A338" s="67">
        <v>43963</v>
      </c>
      <c r="B338" s="3">
        <v>344</v>
      </c>
      <c r="C338" s="3">
        <v>1535</v>
      </c>
    </row>
    <row r="339" spans="1:3" x14ac:dyDescent="0.25">
      <c r="A339" s="67">
        <v>43964</v>
      </c>
      <c r="B339" s="3">
        <v>342</v>
      </c>
      <c r="C339" s="3">
        <v>1605</v>
      </c>
    </row>
    <row r="340" spans="1:3" x14ac:dyDescent="0.25">
      <c r="A340" s="67">
        <v>43965</v>
      </c>
      <c r="B340" s="3">
        <v>353</v>
      </c>
      <c r="C340" s="3">
        <v>1690</v>
      </c>
    </row>
    <row r="341" spans="1:3" x14ac:dyDescent="0.25">
      <c r="A341" s="67">
        <v>43966</v>
      </c>
      <c r="B341" s="3">
        <v>454</v>
      </c>
      <c r="C341" s="3">
        <v>1709</v>
      </c>
    </row>
    <row r="342" spans="1:3" x14ac:dyDescent="0.25">
      <c r="A342" s="67">
        <v>43967</v>
      </c>
      <c r="B342" s="3">
        <v>504</v>
      </c>
      <c r="C342" s="3">
        <v>1720</v>
      </c>
    </row>
    <row r="343" spans="1:3" x14ac:dyDescent="0.25">
      <c r="A343" s="67">
        <v>43968</v>
      </c>
      <c r="B343" s="3">
        <v>432</v>
      </c>
      <c r="C343" s="3">
        <v>1661</v>
      </c>
    </row>
    <row r="344" spans="1:3" x14ac:dyDescent="0.25">
      <c r="A344" s="67">
        <v>43969</v>
      </c>
      <c r="B344" s="3">
        <v>324</v>
      </c>
      <c r="C344" s="3">
        <v>1542</v>
      </c>
    </row>
    <row r="345" spans="1:3" x14ac:dyDescent="0.25">
      <c r="A345" s="67">
        <v>43970</v>
      </c>
      <c r="B345" s="3">
        <v>395</v>
      </c>
      <c r="C345" s="3">
        <v>1748</v>
      </c>
    </row>
    <row r="346" spans="1:3" x14ac:dyDescent="0.25">
      <c r="A346" s="67">
        <v>43971</v>
      </c>
      <c r="B346" s="3">
        <v>397</v>
      </c>
      <c r="C346" s="3">
        <v>2056</v>
      </c>
    </row>
    <row r="347" spans="1:3" x14ac:dyDescent="0.25">
      <c r="A347" s="67">
        <v>43972</v>
      </c>
      <c r="B347" s="3">
        <v>384</v>
      </c>
      <c r="C347" s="3">
        <v>1969</v>
      </c>
    </row>
    <row r="348" spans="1:3" x14ac:dyDescent="0.25">
      <c r="A348" s="67">
        <v>43973</v>
      </c>
      <c r="B348" s="3">
        <v>450</v>
      </c>
      <c r="C348" s="3">
        <v>1871</v>
      </c>
    </row>
    <row r="349" spans="1:3" x14ac:dyDescent="0.25">
      <c r="A349" s="67">
        <v>43974</v>
      </c>
      <c r="B349" s="3">
        <v>545</v>
      </c>
      <c r="C349" s="3">
        <v>1996</v>
      </c>
    </row>
    <row r="350" spans="1:3" x14ac:dyDescent="0.25">
      <c r="A350" s="67">
        <v>43975</v>
      </c>
      <c r="B350" s="3">
        <v>617</v>
      </c>
      <c r="C350" s="3">
        <v>2123</v>
      </c>
    </row>
    <row r="351" spans="1:3" x14ac:dyDescent="0.25">
      <c r="A351" s="67">
        <v>43976</v>
      </c>
      <c r="B351" s="3">
        <v>543</v>
      </c>
      <c r="C351" s="3">
        <v>1929</v>
      </c>
    </row>
    <row r="352" spans="1:3" x14ac:dyDescent="0.25">
      <c r="A352" s="67">
        <v>43977</v>
      </c>
      <c r="B352" s="3">
        <v>449</v>
      </c>
      <c r="C352" s="3">
        <v>1976</v>
      </c>
    </row>
    <row r="353" spans="1:3" x14ac:dyDescent="0.25">
      <c r="A353" s="67">
        <v>43978</v>
      </c>
      <c r="B353" s="3">
        <v>438</v>
      </c>
      <c r="C353" s="3">
        <v>1963</v>
      </c>
    </row>
    <row r="354" spans="1:3" x14ac:dyDescent="0.25">
      <c r="A354" s="67">
        <v>43979</v>
      </c>
      <c r="B354" s="3">
        <v>463</v>
      </c>
      <c r="C354" s="3">
        <v>2122</v>
      </c>
    </row>
    <row r="355" spans="1:3" x14ac:dyDescent="0.25">
      <c r="A355" s="67">
        <v>43980</v>
      </c>
      <c r="B355" s="3">
        <v>643</v>
      </c>
      <c r="C355" s="3">
        <v>2208</v>
      </c>
    </row>
    <row r="356" spans="1:3" x14ac:dyDescent="0.25">
      <c r="A356" s="67">
        <v>43981</v>
      </c>
      <c r="B356" s="3">
        <v>866</v>
      </c>
      <c r="C356" s="3">
        <v>2902</v>
      </c>
    </row>
    <row r="357" spans="1:3" x14ac:dyDescent="0.25">
      <c r="A357" s="67">
        <v>43982</v>
      </c>
      <c r="B357" s="3">
        <v>602</v>
      </c>
      <c r="C357" s="3">
        <v>2727</v>
      </c>
    </row>
    <row r="358" spans="1:3" x14ac:dyDescent="0.25">
      <c r="A358" s="67">
        <v>43983</v>
      </c>
      <c r="B358" s="3">
        <v>493</v>
      </c>
      <c r="C358" s="3">
        <v>2220</v>
      </c>
    </row>
    <row r="359" spans="1:3" x14ac:dyDescent="0.25">
      <c r="A359" s="67">
        <v>43984</v>
      </c>
      <c r="B359" s="3">
        <v>765</v>
      </c>
      <c r="C359" s="3">
        <v>2633</v>
      </c>
    </row>
    <row r="360" spans="1:3" x14ac:dyDescent="0.25">
      <c r="A360" s="67">
        <v>43985</v>
      </c>
      <c r="B360" s="3">
        <v>670</v>
      </c>
      <c r="C360" s="3">
        <v>2431</v>
      </c>
    </row>
    <row r="361" spans="1:3" x14ac:dyDescent="0.25">
      <c r="A361" s="67">
        <v>43986</v>
      </c>
      <c r="B361" s="3">
        <v>655</v>
      </c>
      <c r="C361" s="3">
        <v>2203</v>
      </c>
    </row>
    <row r="362" spans="1:3" x14ac:dyDescent="0.25">
      <c r="A362" s="67">
        <v>43987</v>
      </c>
      <c r="B362" s="3">
        <v>911</v>
      </c>
      <c r="C362" s="3">
        <v>2382</v>
      </c>
    </row>
    <row r="363" spans="1:3" x14ac:dyDescent="0.25">
      <c r="A363" s="67">
        <v>43988</v>
      </c>
      <c r="B363" s="3">
        <v>1197</v>
      </c>
      <c r="C363" s="3">
        <v>2992</v>
      </c>
    </row>
    <row r="364" spans="1:3" x14ac:dyDescent="0.25">
      <c r="A364" s="67">
        <v>43989</v>
      </c>
      <c r="B364" s="3">
        <v>899</v>
      </c>
      <c r="C364" s="3">
        <v>2605</v>
      </c>
    </row>
    <row r="365" spans="1:3" x14ac:dyDescent="0.25">
      <c r="A365" s="67">
        <v>43990</v>
      </c>
      <c r="B365" s="3">
        <v>664</v>
      </c>
      <c r="C365" s="3">
        <v>1857</v>
      </c>
    </row>
    <row r="366" spans="1:3" x14ac:dyDescent="0.25">
      <c r="A366" s="67">
        <v>43991</v>
      </c>
      <c r="B366" s="3">
        <v>684</v>
      </c>
      <c r="C366" s="3">
        <v>2038</v>
      </c>
    </row>
    <row r="367" spans="1:3" x14ac:dyDescent="0.25">
      <c r="A367" s="67">
        <v>43992</v>
      </c>
      <c r="B367" s="3">
        <v>652</v>
      </c>
      <c r="C367" s="3">
        <v>2337</v>
      </c>
    </row>
    <row r="368" spans="1:3" x14ac:dyDescent="0.25">
      <c r="A368" s="67">
        <v>43993</v>
      </c>
      <c r="B368" s="3">
        <v>638</v>
      </c>
      <c r="C368" s="3">
        <v>2137</v>
      </c>
    </row>
    <row r="369" spans="1:3" x14ac:dyDescent="0.25">
      <c r="A369" s="67">
        <v>43994</v>
      </c>
      <c r="B369" s="3">
        <v>850</v>
      </c>
      <c r="C369" s="3">
        <v>2584</v>
      </c>
    </row>
    <row r="370" spans="1:3" x14ac:dyDescent="0.25">
      <c r="A370" s="67">
        <v>43995</v>
      </c>
      <c r="B370" s="3">
        <v>1405</v>
      </c>
      <c r="C370" s="3">
        <v>3507</v>
      </c>
    </row>
    <row r="371" spans="1:3" x14ac:dyDescent="0.25">
      <c r="A371" s="67">
        <v>43996</v>
      </c>
      <c r="B371" s="3">
        <v>1096</v>
      </c>
      <c r="C371" s="3">
        <v>3288</v>
      </c>
    </row>
    <row r="372" spans="1:3" x14ac:dyDescent="0.25">
      <c r="A372" s="67">
        <v>43997</v>
      </c>
      <c r="B372" s="3">
        <v>725</v>
      </c>
      <c r="C372" s="3">
        <v>2461</v>
      </c>
    </row>
    <row r="373" spans="1:3" x14ac:dyDescent="0.25">
      <c r="A373" s="67">
        <v>43998</v>
      </c>
      <c r="B373" s="3">
        <v>738</v>
      </c>
      <c r="C373" s="3">
        <v>2886</v>
      </c>
    </row>
    <row r="374" spans="1:3" x14ac:dyDescent="0.25">
      <c r="A374" s="67">
        <v>43999</v>
      </c>
      <c r="B374" s="3">
        <v>799</v>
      </c>
      <c r="C374" s="3">
        <v>3050</v>
      </c>
    </row>
    <row r="375" spans="1:3" x14ac:dyDescent="0.25">
      <c r="A375" s="67">
        <v>44000</v>
      </c>
      <c r="B375" s="3">
        <v>871</v>
      </c>
      <c r="C375" s="3">
        <v>2715</v>
      </c>
    </row>
    <row r="376" spans="1:3" x14ac:dyDescent="0.25">
      <c r="A376" s="67">
        <v>44001</v>
      </c>
      <c r="B376" s="3">
        <v>1119</v>
      </c>
      <c r="C376" s="3">
        <v>2860</v>
      </c>
    </row>
    <row r="377" spans="1:3" x14ac:dyDescent="0.25">
      <c r="A377" s="67">
        <v>44002</v>
      </c>
      <c r="B377" s="3">
        <v>1710</v>
      </c>
      <c r="C377" s="3">
        <v>3904</v>
      </c>
    </row>
    <row r="378" spans="1:3" x14ac:dyDescent="0.25">
      <c r="A378" s="67">
        <v>44003</v>
      </c>
      <c r="B378" s="3">
        <v>1233</v>
      </c>
      <c r="C378" s="3">
        <v>3192</v>
      </c>
    </row>
    <row r="379" spans="1:3" x14ac:dyDescent="0.25">
      <c r="A379" s="67">
        <v>44004</v>
      </c>
      <c r="B379" s="3">
        <v>810</v>
      </c>
      <c r="C379" s="3">
        <v>2770</v>
      </c>
    </row>
    <row r="380" spans="1:3" x14ac:dyDescent="0.25">
      <c r="A380" s="67">
        <v>44005</v>
      </c>
      <c r="B380" s="3">
        <v>988</v>
      </c>
      <c r="C380" s="3">
        <v>2996</v>
      </c>
    </row>
    <row r="381" spans="1:3" x14ac:dyDescent="0.25">
      <c r="A381" s="67">
        <v>44006</v>
      </c>
      <c r="B381" s="3">
        <v>1140</v>
      </c>
      <c r="C381" s="3">
        <v>3723</v>
      </c>
    </row>
    <row r="382" spans="1:3" x14ac:dyDescent="0.25">
      <c r="A382" s="67">
        <v>44007</v>
      </c>
      <c r="B382" s="3">
        <v>1305</v>
      </c>
      <c r="C382" s="3">
        <v>3458</v>
      </c>
    </row>
    <row r="383" spans="1:3" x14ac:dyDescent="0.25">
      <c r="A383" s="67">
        <v>44008</v>
      </c>
      <c r="B383" s="3">
        <v>1678</v>
      </c>
      <c r="C383" s="3">
        <v>3536</v>
      </c>
    </row>
    <row r="384" spans="1:3" x14ac:dyDescent="0.25">
      <c r="A384" s="67">
        <v>44009</v>
      </c>
      <c r="B384" s="3">
        <v>1904</v>
      </c>
      <c r="C384" s="3">
        <v>4150</v>
      </c>
    </row>
    <row r="385" spans="1:3" x14ac:dyDescent="0.25">
      <c r="A385" s="67">
        <v>44010</v>
      </c>
      <c r="B385" s="3">
        <v>1478</v>
      </c>
      <c r="C385" s="3">
        <v>3841</v>
      </c>
    </row>
    <row r="386" spans="1:3" x14ac:dyDescent="0.25">
      <c r="A386" s="67">
        <v>44011</v>
      </c>
      <c r="B386" s="3">
        <v>936</v>
      </c>
      <c r="C386" s="3">
        <v>2997</v>
      </c>
    </row>
    <row r="387" spans="1:3" x14ac:dyDescent="0.25">
      <c r="A387" s="67">
        <v>44012</v>
      </c>
      <c r="B387" s="3">
        <v>932</v>
      </c>
      <c r="C387" s="3">
        <v>3451</v>
      </c>
    </row>
    <row r="388" spans="1:3" x14ac:dyDescent="0.25">
      <c r="A388" s="67">
        <v>44013</v>
      </c>
      <c r="B388" s="3">
        <v>1063</v>
      </c>
      <c r="C388" s="3">
        <v>4000</v>
      </c>
    </row>
    <row r="389" spans="1:3" x14ac:dyDescent="0.25">
      <c r="A389" s="67">
        <v>44014</v>
      </c>
      <c r="B389" s="3">
        <v>1016</v>
      </c>
      <c r="C389" s="3">
        <v>3615</v>
      </c>
    </row>
    <row r="390" spans="1:3" x14ac:dyDescent="0.25">
      <c r="A390" s="67">
        <v>44015</v>
      </c>
      <c r="B390" s="3">
        <v>1453</v>
      </c>
      <c r="C390" s="3">
        <v>3642</v>
      </c>
    </row>
    <row r="391" spans="1:3" x14ac:dyDescent="0.25">
      <c r="A391" s="67">
        <v>44016</v>
      </c>
      <c r="B391" s="3">
        <v>2340</v>
      </c>
      <c r="C391" s="3">
        <v>5267</v>
      </c>
    </row>
    <row r="392" spans="1:3" x14ac:dyDescent="0.25">
      <c r="A392" s="67">
        <v>44017</v>
      </c>
      <c r="B392" s="3">
        <v>1932</v>
      </c>
      <c r="C392" s="3">
        <v>4088</v>
      </c>
    </row>
    <row r="393" spans="1:3" x14ac:dyDescent="0.25">
      <c r="A393" s="67">
        <v>44018</v>
      </c>
      <c r="B393" s="3">
        <v>1081</v>
      </c>
      <c r="C393" s="3">
        <v>3728</v>
      </c>
    </row>
    <row r="394" spans="1:3" x14ac:dyDescent="0.25">
      <c r="A394" s="67">
        <v>44019</v>
      </c>
      <c r="B394" s="3">
        <v>1177</v>
      </c>
      <c r="C394" s="3">
        <v>3706</v>
      </c>
    </row>
    <row r="395" spans="1:3" x14ac:dyDescent="0.25">
      <c r="A395" s="67">
        <v>44020</v>
      </c>
      <c r="B395" s="3">
        <v>1330</v>
      </c>
      <c r="C395" s="3">
        <v>4297</v>
      </c>
    </row>
    <row r="396" spans="1:3" x14ac:dyDescent="0.25">
      <c r="A396" s="67">
        <v>44021</v>
      </c>
      <c r="B396" s="3">
        <v>1389</v>
      </c>
      <c r="C396" s="3">
        <v>3989</v>
      </c>
    </row>
    <row r="397" spans="1:3" x14ac:dyDescent="0.25">
      <c r="A397" s="67">
        <v>44022</v>
      </c>
      <c r="B397" s="3">
        <v>1999</v>
      </c>
      <c r="C397" s="3">
        <v>5201</v>
      </c>
    </row>
    <row r="398" spans="1:3" x14ac:dyDescent="0.25">
      <c r="A398" s="67">
        <v>44023</v>
      </c>
      <c r="B398" s="3">
        <v>3062</v>
      </c>
      <c r="C398" s="3">
        <v>6356</v>
      </c>
    </row>
    <row r="399" spans="1:3" x14ac:dyDescent="0.25">
      <c r="A399" s="67">
        <v>44024</v>
      </c>
      <c r="B399" s="3">
        <v>2197</v>
      </c>
      <c r="C399" s="3">
        <v>4815</v>
      </c>
    </row>
    <row r="400" spans="1:3" x14ac:dyDescent="0.25">
      <c r="A400" s="67">
        <v>44025</v>
      </c>
      <c r="B400" s="3">
        <v>1210</v>
      </c>
      <c r="C400" s="3">
        <v>3620</v>
      </c>
    </row>
    <row r="401" spans="1:3" x14ac:dyDescent="0.25">
      <c r="A401" s="67">
        <v>44026</v>
      </c>
      <c r="B401" s="3">
        <v>1234</v>
      </c>
      <c r="C401" s="3">
        <v>3863</v>
      </c>
    </row>
    <row r="402" spans="1:3" x14ac:dyDescent="0.25">
      <c r="A402" s="67">
        <v>44027</v>
      </c>
      <c r="B402" s="3">
        <v>1297</v>
      </c>
      <c r="C402" s="3">
        <v>4218</v>
      </c>
    </row>
    <row r="403" spans="1:3" x14ac:dyDescent="0.25">
      <c r="A403" s="67">
        <v>44028</v>
      </c>
      <c r="B403" s="3">
        <v>1572</v>
      </c>
      <c r="C403" s="3">
        <v>6758</v>
      </c>
    </row>
    <row r="404" spans="1:3" x14ac:dyDescent="0.25">
      <c r="A404" s="67">
        <v>44029</v>
      </c>
      <c r="B404" s="3">
        <v>2381</v>
      </c>
      <c r="C404" s="3">
        <v>8746</v>
      </c>
    </row>
    <row r="405" spans="1:3" x14ac:dyDescent="0.25">
      <c r="A405" s="67">
        <v>44030</v>
      </c>
      <c r="B405" s="3">
        <v>3555</v>
      </c>
      <c r="C405" s="3">
        <v>8973</v>
      </c>
    </row>
    <row r="406" spans="1:3" x14ac:dyDescent="0.25">
      <c r="A406" s="67">
        <v>44031</v>
      </c>
      <c r="B406" s="3">
        <v>2311</v>
      </c>
      <c r="C406" s="3">
        <v>7487</v>
      </c>
    </row>
    <row r="407" spans="1:3" x14ac:dyDescent="0.25">
      <c r="A407" s="67">
        <v>44032</v>
      </c>
      <c r="B407" s="3">
        <v>1457</v>
      </c>
      <c r="C407" s="3">
        <v>5408</v>
      </c>
    </row>
    <row r="408" spans="1:3" x14ac:dyDescent="0.25">
      <c r="A408" s="67">
        <v>44033</v>
      </c>
      <c r="B408" s="3">
        <v>1424</v>
      </c>
      <c r="C408" s="3">
        <v>6129</v>
      </c>
    </row>
    <row r="409" spans="1:3" x14ac:dyDescent="0.25">
      <c r="A409" s="67">
        <v>44034</v>
      </c>
      <c r="B409" s="3">
        <v>1641</v>
      </c>
      <c r="C409" s="3">
        <v>6738</v>
      </c>
    </row>
    <row r="410" spans="1:3" x14ac:dyDescent="0.25">
      <c r="A410" s="67">
        <v>44035</v>
      </c>
      <c r="B410" s="3">
        <v>1828</v>
      </c>
      <c r="C410" s="3">
        <v>6329</v>
      </c>
    </row>
    <row r="411" spans="1:3" x14ac:dyDescent="0.25">
      <c r="A411" s="67">
        <v>44036</v>
      </c>
      <c r="B411" s="3">
        <v>2612</v>
      </c>
      <c r="C411" s="3">
        <v>10177</v>
      </c>
    </row>
    <row r="412" spans="1:3" x14ac:dyDescent="0.25">
      <c r="A412" s="67">
        <v>44037</v>
      </c>
      <c r="B412" s="3">
        <v>4120</v>
      </c>
      <c r="C412" s="3">
        <v>10456</v>
      </c>
    </row>
    <row r="413" spans="1:3" x14ac:dyDescent="0.25">
      <c r="A413" s="67">
        <v>44038</v>
      </c>
      <c r="B413" s="3">
        <v>2849</v>
      </c>
      <c r="C413" s="3">
        <v>7974</v>
      </c>
    </row>
    <row r="414" spans="1:3" x14ac:dyDescent="0.25">
      <c r="A414" s="67">
        <v>44039</v>
      </c>
      <c r="B414" s="3">
        <v>1691</v>
      </c>
      <c r="C414" s="3">
        <v>6046</v>
      </c>
    </row>
    <row r="415" spans="1:3" x14ac:dyDescent="0.25">
      <c r="A415" s="67">
        <v>44040</v>
      </c>
      <c r="B415" s="3">
        <v>1733</v>
      </c>
      <c r="C415" s="3">
        <v>7210</v>
      </c>
    </row>
    <row r="416" spans="1:3" x14ac:dyDescent="0.25">
      <c r="A416" s="67">
        <v>44041</v>
      </c>
      <c r="B416" s="3">
        <v>1728</v>
      </c>
      <c r="C416" s="3">
        <v>8880</v>
      </c>
    </row>
    <row r="417" spans="1:3" x14ac:dyDescent="0.25">
      <c r="A417" s="67">
        <v>44042</v>
      </c>
      <c r="B417" s="3">
        <v>2136</v>
      </c>
      <c r="C417" s="3">
        <v>8887</v>
      </c>
    </row>
    <row r="418" spans="1:3" x14ac:dyDescent="0.25">
      <c r="A418" s="67">
        <v>44043</v>
      </c>
      <c r="B418" s="3">
        <v>4358</v>
      </c>
      <c r="C418" s="3">
        <v>12540</v>
      </c>
    </row>
    <row r="419" spans="1:3" x14ac:dyDescent="0.25">
      <c r="A419" s="67">
        <v>44044</v>
      </c>
      <c r="B419" s="3">
        <v>5286</v>
      </c>
      <c r="C419" s="3">
        <v>13840</v>
      </c>
    </row>
    <row r="420" spans="1:3" x14ac:dyDescent="0.25">
      <c r="A420" s="67">
        <v>44045</v>
      </c>
      <c r="B420" s="3">
        <v>3380</v>
      </c>
      <c r="C420" s="3">
        <v>9074</v>
      </c>
    </row>
    <row r="421" spans="1:3" x14ac:dyDescent="0.25">
      <c r="A421" s="67">
        <v>44046</v>
      </c>
      <c r="B421" s="3">
        <v>1899</v>
      </c>
      <c r="C421" s="3">
        <v>7416</v>
      </c>
    </row>
    <row r="422" spans="1:3" x14ac:dyDescent="0.25">
      <c r="A422" s="67">
        <v>44047</v>
      </c>
      <c r="B422" s="3">
        <v>1989</v>
      </c>
      <c r="C422" s="3">
        <v>6087</v>
      </c>
    </row>
    <row r="423" spans="1:3" x14ac:dyDescent="0.25">
      <c r="A423" s="67">
        <v>44048</v>
      </c>
      <c r="B423" s="3">
        <v>2306</v>
      </c>
      <c r="C423" s="3">
        <v>9095</v>
      </c>
    </row>
    <row r="424" spans="1:3" x14ac:dyDescent="0.25">
      <c r="A424" s="67">
        <v>44049</v>
      </c>
      <c r="B424" s="3">
        <v>2317</v>
      </c>
      <c r="C424" s="3">
        <v>8364</v>
      </c>
    </row>
    <row r="425" spans="1:3" x14ac:dyDescent="0.25">
      <c r="A425" s="67">
        <v>44050</v>
      </c>
      <c r="B425" s="3">
        <v>3600</v>
      </c>
      <c r="C425" s="3">
        <v>9630</v>
      </c>
    </row>
    <row r="426" spans="1:3" x14ac:dyDescent="0.25">
      <c r="A426" s="67">
        <v>44051</v>
      </c>
      <c r="B426" s="3">
        <v>5219</v>
      </c>
      <c r="C426" s="3">
        <v>10955</v>
      </c>
    </row>
    <row r="427" spans="1:3" x14ac:dyDescent="0.25">
      <c r="A427" s="67">
        <v>44052</v>
      </c>
      <c r="B427" s="3">
        <v>3645</v>
      </c>
      <c r="C427" s="3">
        <v>8700</v>
      </c>
    </row>
    <row r="428" spans="1:3" x14ac:dyDescent="0.25">
      <c r="A428" s="67">
        <v>44053</v>
      </c>
      <c r="B428" s="3">
        <v>2346</v>
      </c>
      <c r="C428" s="3">
        <v>7049</v>
      </c>
    </row>
    <row r="429" spans="1:3" x14ac:dyDescent="0.25">
      <c r="A429" s="67">
        <v>44054</v>
      </c>
      <c r="B429" s="3">
        <v>2370</v>
      </c>
      <c r="C429" s="3">
        <v>7565</v>
      </c>
    </row>
    <row r="430" spans="1:3" x14ac:dyDescent="0.25">
      <c r="A430" s="67">
        <v>44055</v>
      </c>
      <c r="B430" s="3">
        <v>2566</v>
      </c>
      <c r="C430" s="3">
        <v>8165</v>
      </c>
    </row>
    <row r="431" spans="1:3" x14ac:dyDescent="0.25">
      <c r="A431" s="67">
        <v>44056</v>
      </c>
      <c r="B431" s="3">
        <v>2447</v>
      </c>
      <c r="C431" s="3">
        <v>8270</v>
      </c>
    </row>
    <row r="432" spans="1:3" x14ac:dyDescent="0.25">
      <c r="A432" s="67">
        <v>44057</v>
      </c>
      <c r="B432" s="3">
        <v>3344</v>
      </c>
      <c r="C432" s="3">
        <v>8131</v>
      </c>
    </row>
    <row r="433" spans="1:3" x14ac:dyDescent="0.25">
      <c r="A433" s="67">
        <v>44058</v>
      </c>
      <c r="B433" s="3">
        <v>5263</v>
      </c>
      <c r="C433" s="3">
        <v>9875</v>
      </c>
    </row>
    <row r="434" spans="1:3" x14ac:dyDescent="0.25">
      <c r="A434" s="67">
        <v>44059</v>
      </c>
      <c r="B434" s="3">
        <v>3553</v>
      </c>
      <c r="C434" s="3">
        <v>7606</v>
      </c>
    </row>
    <row r="435" spans="1:3" x14ac:dyDescent="0.25">
      <c r="A435" s="67">
        <v>44060</v>
      </c>
      <c r="B435" s="3">
        <v>2276</v>
      </c>
      <c r="C435" s="3">
        <v>7214</v>
      </c>
    </row>
    <row r="436" spans="1:3" x14ac:dyDescent="0.25">
      <c r="A436" s="67">
        <v>44061</v>
      </c>
      <c r="B436" s="3">
        <v>2128</v>
      </c>
      <c r="C436" s="3">
        <v>7618</v>
      </c>
    </row>
    <row r="437" spans="1:3" x14ac:dyDescent="0.25">
      <c r="A437" s="67">
        <v>44062</v>
      </c>
      <c r="B437" s="3">
        <v>2789</v>
      </c>
      <c r="C437" s="3">
        <v>9475</v>
      </c>
    </row>
    <row r="438" spans="1:3" x14ac:dyDescent="0.25">
      <c r="A438" s="67">
        <v>44063</v>
      </c>
      <c r="B438" s="3">
        <v>2604</v>
      </c>
      <c r="C438" s="3">
        <v>9944</v>
      </c>
    </row>
    <row r="439" spans="1:3" x14ac:dyDescent="0.25">
      <c r="A439" s="67">
        <v>44064</v>
      </c>
      <c r="B439" s="3">
        <v>3576</v>
      </c>
      <c r="C439" s="3">
        <v>9290</v>
      </c>
    </row>
    <row r="440" spans="1:3" x14ac:dyDescent="0.25">
      <c r="A440" s="67">
        <v>44065</v>
      </c>
      <c r="B440" s="3">
        <v>5449</v>
      </c>
      <c r="C440" s="3">
        <v>10884</v>
      </c>
    </row>
    <row r="441" spans="1:3" x14ac:dyDescent="0.25">
      <c r="A441" s="67">
        <v>44066</v>
      </c>
      <c r="B441" s="3">
        <v>3847</v>
      </c>
      <c r="C441" s="3">
        <v>8977</v>
      </c>
    </row>
    <row r="442" spans="1:3" x14ac:dyDescent="0.25">
      <c r="A442" s="67">
        <v>44067</v>
      </c>
      <c r="B442" s="3">
        <v>2708</v>
      </c>
      <c r="C442" s="3">
        <v>7055</v>
      </c>
    </row>
    <row r="443" spans="1:3" x14ac:dyDescent="0.25">
      <c r="A443" s="67">
        <v>44068</v>
      </c>
      <c r="B443" s="3">
        <v>2924</v>
      </c>
      <c r="C443" s="3">
        <v>7735</v>
      </c>
    </row>
    <row r="444" spans="1:3" x14ac:dyDescent="0.25">
      <c r="A444" s="67">
        <v>44069</v>
      </c>
      <c r="B444" s="3">
        <v>3188</v>
      </c>
      <c r="C444" s="3">
        <v>9453</v>
      </c>
    </row>
    <row r="445" spans="1:3" x14ac:dyDescent="0.25">
      <c r="A445" s="67">
        <v>44070</v>
      </c>
      <c r="B445" s="3">
        <v>3529</v>
      </c>
      <c r="C445" s="3">
        <v>9575</v>
      </c>
    </row>
    <row r="446" spans="1:3" x14ac:dyDescent="0.25">
      <c r="A446" s="67">
        <v>44071</v>
      </c>
      <c r="B446" s="3">
        <v>4788</v>
      </c>
      <c r="C446" s="3">
        <v>8832</v>
      </c>
    </row>
    <row r="447" spans="1:3" x14ac:dyDescent="0.25">
      <c r="A447" s="67">
        <v>44072</v>
      </c>
      <c r="B447" s="3">
        <v>6990</v>
      </c>
      <c r="C447" s="3">
        <v>11456</v>
      </c>
    </row>
    <row r="448" spans="1:3" x14ac:dyDescent="0.25">
      <c r="A448" s="67">
        <v>44073</v>
      </c>
      <c r="B448" s="3">
        <v>6242</v>
      </c>
      <c r="C448" s="3">
        <v>10541</v>
      </c>
    </row>
    <row r="449" spans="1:3" x14ac:dyDescent="0.25">
      <c r="A449" s="67">
        <v>44074</v>
      </c>
      <c r="B449" s="3">
        <v>4381</v>
      </c>
      <c r="C449" s="3">
        <v>7498</v>
      </c>
    </row>
    <row r="450" spans="1:3" x14ac:dyDescent="0.25">
      <c r="A450" s="67">
        <v>44075</v>
      </c>
      <c r="B450" s="3">
        <v>2859</v>
      </c>
      <c r="C450" s="3">
        <v>8156</v>
      </c>
    </row>
    <row r="451" spans="1:3" x14ac:dyDescent="0.25">
      <c r="A451" s="67">
        <v>44076</v>
      </c>
      <c r="B451" s="3">
        <v>2893</v>
      </c>
      <c r="C451" s="3">
        <v>9325</v>
      </c>
    </row>
    <row r="452" spans="1:3" x14ac:dyDescent="0.25">
      <c r="A452" s="67">
        <v>44077</v>
      </c>
      <c r="B452" s="3">
        <v>3157</v>
      </c>
      <c r="C452" s="3">
        <v>7850</v>
      </c>
    </row>
    <row r="453" spans="1:3" x14ac:dyDescent="0.25">
      <c r="A453" s="67">
        <v>44078</v>
      </c>
      <c r="B453" s="3">
        <v>4393</v>
      </c>
      <c r="C453" s="3">
        <v>8637</v>
      </c>
    </row>
    <row r="454" spans="1:3" x14ac:dyDescent="0.25">
      <c r="A454" s="67">
        <v>44079</v>
      </c>
      <c r="B454" s="3">
        <v>6611</v>
      </c>
      <c r="C454" s="3">
        <v>10491</v>
      </c>
    </row>
    <row r="455" spans="1:3" x14ac:dyDescent="0.25">
      <c r="A455" s="67">
        <v>44080</v>
      </c>
      <c r="B455" s="3">
        <v>4441</v>
      </c>
      <c r="C455" s="3">
        <v>8406</v>
      </c>
    </row>
    <row r="456" spans="1:3" x14ac:dyDescent="0.25">
      <c r="A456" s="67">
        <v>44081</v>
      </c>
      <c r="B456" s="3">
        <v>2584</v>
      </c>
      <c r="C456" s="3">
        <v>7532</v>
      </c>
    </row>
    <row r="457" spans="1:3" x14ac:dyDescent="0.25">
      <c r="A457" s="67">
        <v>44082</v>
      </c>
      <c r="B457" s="3">
        <v>2772</v>
      </c>
      <c r="C457" s="3">
        <v>8153</v>
      </c>
    </row>
    <row r="458" spans="1:3" x14ac:dyDescent="0.25">
      <c r="A458" s="67">
        <v>44083</v>
      </c>
      <c r="B458" s="3">
        <v>2871</v>
      </c>
      <c r="C458" s="3">
        <v>8114</v>
      </c>
    </row>
    <row r="459" spans="1:3" x14ac:dyDescent="0.25">
      <c r="A459" s="67">
        <v>44084</v>
      </c>
      <c r="B459" s="3">
        <v>2976</v>
      </c>
      <c r="C459" s="3">
        <v>7878</v>
      </c>
    </row>
    <row r="460" spans="1:3" x14ac:dyDescent="0.25">
      <c r="A460" s="67">
        <v>44085</v>
      </c>
      <c r="B460" s="3">
        <v>4773</v>
      </c>
      <c r="C460" s="3">
        <v>8237</v>
      </c>
    </row>
    <row r="461" spans="1:3" x14ac:dyDescent="0.25">
      <c r="A461" s="67">
        <v>44086</v>
      </c>
      <c r="B461" s="3">
        <v>7709</v>
      </c>
      <c r="C461" s="3">
        <v>10115</v>
      </c>
    </row>
    <row r="462" spans="1:3" x14ac:dyDescent="0.25">
      <c r="A462" s="67">
        <v>44087</v>
      </c>
      <c r="B462" s="3">
        <v>5470</v>
      </c>
      <c r="C462" s="3">
        <v>8415</v>
      </c>
    </row>
    <row r="463" spans="1:3" x14ac:dyDescent="0.25">
      <c r="A463" s="67">
        <v>44088</v>
      </c>
      <c r="B463" s="3">
        <v>2571</v>
      </c>
      <c r="C463" s="3">
        <v>7664</v>
      </c>
    </row>
    <row r="464" spans="1:3" x14ac:dyDescent="0.25">
      <c r="A464" s="67">
        <v>44089</v>
      </c>
      <c r="B464" s="3">
        <v>2522</v>
      </c>
      <c r="C464" s="3">
        <v>7941</v>
      </c>
    </row>
    <row r="465" spans="1:3" x14ac:dyDescent="0.25">
      <c r="A465" s="67">
        <v>44090</v>
      </c>
      <c r="B465" s="3">
        <v>2628</v>
      </c>
      <c r="C465" s="3">
        <v>9799</v>
      </c>
    </row>
    <row r="466" spans="1:3" x14ac:dyDescent="0.25">
      <c r="A466" s="67">
        <v>44091</v>
      </c>
      <c r="B466" s="3">
        <v>2858</v>
      </c>
      <c r="C466" s="3">
        <v>8904</v>
      </c>
    </row>
    <row r="467" spans="1:3" x14ac:dyDescent="0.25">
      <c r="A467" s="67">
        <v>44092</v>
      </c>
      <c r="B467" s="3">
        <v>4322</v>
      </c>
      <c r="C467" s="3">
        <v>8248</v>
      </c>
    </row>
    <row r="468" spans="1:3" x14ac:dyDescent="0.25">
      <c r="A468" s="67">
        <v>44093</v>
      </c>
      <c r="B468" s="3">
        <v>6645</v>
      </c>
      <c r="C468" s="3">
        <v>8568</v>
      </c>
    </row>
    <row r="469" spans="1:3" x14ac:dyDescent="0.25">
      <c r="A469" s="67">
        <v>44094</v>
      </c>
      <c r="B469" s="3">
        <v>4430</v>
      </c>
      <c r="C469" s="3">
        <v>8047</v>
      </c>
    </row>
    <row r="470" spans="1:3" x14ac:dyDescent="0.25">
      <c r="A470" s="67">
        <v>44095</v>
      </c>
      <c r="B470" s="3">
        <v>2551</v>
      </c>
      <c r="C470" s="3">
        <v>7393</v>
      </c>
    </row>
    <row r="471" spans="1:3" x14ac:dyDescent="0.25">
      <c r="A471" s="67">
        <v>44096</v>
      </c>
      <c r="B471" s="3">
        <v>3092</v>
      </c>
      <c r="C471" s="3">
        <v>7922</v>
      </c>
    </row>
    <row r="472" spans="1:3" x14ac:dyDescent="0.25">
      <c r="A472" s="67">
        <v>44097</v>
      </c>
      <c r="B472" s="3">
        <v>3573</v>
      </c>
      <c r="C472" s="3">
        <v>10472</v>
      </c>
    </row>
    <row r="473" spans="1:3" x14ac:dyDescent="0.25">
      <c r="A473" s="67">
        <v>44098</v>
      </c>
      <c r="B473" s="3">
        <v>3659</v>
      </c>
      <c r="C473" s="3">
        <v>8778</v>
      </c>
    </row>
    <row r="474" spans="1:3" x14ac:dyDescent="0.25">
      <c r="A474" s="67">
        <v>44099</v>
      </c>
      <c r="B474" s="3">
        <v>5595</v>
      </c>
      <c r="C474" s="3">
        <v>8526</v>
      </c>
    </row>
    <row r="475" spans="1:3" x14ac:dyDescent="0.25">
      <c r="A475" s="67">
        <v>44100</v>
      </c>
      <c r="B475" s="3">
        <v>8318</v>
      </c>
      <c r="C475" s="3">
        <v>9708</v>
      </c>
    </row>
    <row r="476" spans="1:3" x14ac:dyDescent="0.25">
      <c r="A476" s="67">
        <v>44101</v>
      </c>
      <c r="B476" s="3">
        <v>5401</v>
      </c>
      <c r="C476" s="3">
        <v>8411</v>
      </c>
    </row>
    <row r="477" spans="1:3" x14ac:dyDescent="0.25">
      <c r="A477" s="67">
        <v>44102</v>
      </c>
      <c r="B477" s="3">
        <v>3537</v>
      </c>
      <c r="C477" s="3">
        <v>7342</v>
      </c>
    </row>
    <row r="478" spans="1:3" x14ac:dyDescent="0.25">
      <c r="A478" s="67">
        <v>44103</v>
      </c>
      <c r="B478" s="3">
        <v>3539</v>
      </c>
      <c r="C478" s="3">
        <v>7900</v>
      </c>
    </row>
    <row r="479" spans="1:3" x14ac:dyDescent="0.25">
      <c r="A479" s="67">
        <v>44104</v>
      </c>
      <c r="B479" s="3">
        <v>4169</v>
      </c>
      <c r="C479" s="3">
        <v>10412</v>
      </c>
    </row>
    <row r="480" spans="1:3" x14ac:dyDescent="0.25">
      <c r="A480" s="67">
        <v>44105</v>
      </c>
      <c r="B480" s="3">
        <v>4029</v>
      </c>
      <c r="C480" s="3">
        <v>8497</v>
      </c>
    </row>
    <row r="481" spans="1:3" x14ac:dyDescent="0.25">
      <c r="A481" s="67">
        <v>44106</v>
      </c>
      <c r="B481" s="3">
        <v>7258</v>
      </c>
      <c r="C481" s="3">
        <v>8120</v>
      </c>
    </row>
    <row r="482" spans="1:3" x14ac:dyDescent="0.25">
      <c r="A482" s="67">
        <v>44107</v>
      </c>
      <c r="B482" s="3">
        <v>8808</v>
      </c>
      <c r="C482" s="3">
        <v>9012</v>
      </c>
    </row>
    <row r="483" spans="1:3" x14ac:dyDescent="0.25">
      <c r="A483" s="67">
        <v>44108</v>
      </c>
      <c r="B483" s="3">
        <v>6692</v>
      </c>
      <c r="C483" s="3">
        <v>8030</v>
      </c>
    </row>
    <row r="484" spans="1:3" x14ac:dyDescent="0.25">
      <c r="A484" s="67">
        <v>44109</v>
      </c>
      <c r="B484" s="3">
        <v>3431</v>
      </c>
      <c r="C484" s="3">
        <v>6970</v>
      </c>
    </row>
    <row r="485" spans="1:3" x14ac:dyDescent="0.25">
      <c r="A485" s="67">
        <v>44110</v>
      </c>
      <c r="B485" s="3">
        <v>3436</v>
      </c>
      <c r="C485" s="3">
        <v>7738</v>
      </c>
    </row>
    <row r="486" spans="1:3" x14ac:dyDescent="0.25">
      <c r="A486" s="67">
        <v>44111</v>
      </c>
      <c r="B486" s="3">
        <v>3744</v>
      </c>
      <c r="C486" s="3">
        <v>8789</v>
      </c>
    </row>
    <row r="487" spans="1:3" x14ac:dyDescent="0.25">
      <c r="A487" s="67">
        <v>44112</v>
      </c>
      <c r="B487" s="3">
        <v>3819</v>
      </c>
      <c r="C487" s="3">
        <v>8204</v>
      </c>
    </row>
    <row r="488" spans="1:3" x14ac:dyDescent="0.25">
      <c r="A488" s="67">
        <v>44113</v>
      </c>
      <c r="B488" s="3">
        <v>5776</v>
      </c>
      <c r="C488" s="3">
        <v>7748</v>
      </c>
    </row>
    <row r="489" spans="1:3" x14ac:dyDescent="0.25">
      <c r="A489" s="67">
        <v>44114</v>
      </c>
      <c r="B489" s="3">
        <v>8658</v>
      </c>
      <c r="C489" s="3">
        <v>8551</v>
      </c>
    </row>
    <row r="490" spans="1:3" x14ac:dyDescent="0.25">
      <c r="A490" s="67">
        <v>44115</v>
      </c>
      <c r="B490" s="3">
        <v>5843</v>
      </c>
      <c r="C490" s="3">
        <v>7805</v>
      </c>
    </row>
    <row r="491" spans="1:3" x14ac:dyDescent="0.25">
      <c r="A491" s="67">
        <v>44116</v>
      </c>
      <c r="B491" s="3">
        <v>3642</v>
      </c>
      <c r="C491" s="3">
        <v>6227</v>
      </c>
    </row>
    <row r="492" spans="1:3" x14ac:dyDescent="0.25">
      <c r="A492" s="67">
        <v>44117</v>
      </c>
      <c r="B492" s="3">
        <v>3706</v>
      </c>
      <c r="C492" s="3">
        <v>5781</v>
      </c>
    </row>
    <row r="493" spans="1:3" x14ac:dyDescent="0.25">
      <c r="A493" s="67">
        <v>44118</v>
      </c>
      <c r="B493" s="3">
        <v>3677</v>
      </c>
      <c r="C493" s="3">
        <v>7709</v>
      </c>
    </row>
    <row r="494" spans="1:3" x14ac:dyDescent="0.25">
      <c r="A494" s="67">
        <v>44119</v>
      </c>
      <c r="B494" s="3">
        <v>3892</v>
      </c>
      <c r="C494" s="3">
        <v>6189</v>
      </c>
    </row>
    <row r="495" spans="1:3" x14ac:dyDescent="0.25">
      <c r="A495" s="67">
        <v>44120</v>
      </c>
      <c r="B495" s="3">
        <v>6175</v>
      </c>
      <c r="C495" s="3">
        <v>7401</v>
      </c>
    </row>
    <row r="496" spans="1:3" x14ac:dyDescent="0.25">
      <c r="A496" s="67">
        <v>44121</v>
      </c>
      <c r="B496" s="3">
        <v>6808</v>
      </c>
      <c r="C496" s="3">
        <v>8117</v>
      </c>
    </row>
    <row r="497" spans="1:3" x14ac:dyDescent="0.25">
      <c r="A497" s="67">
        <v>44122</v>
      </c>
      <c r="B497" s="3">
        <v>4456</v>
      </c>
      <c r="C497" s="3">
        <v>7533</v>
      </c>
    </row>
    <row r="498" spans="1:3" x14ac:dyDescent="0.25">
      <c r="A498" s="67">
        <v>44123</v>
      </c>
      <c r="B498" s="3">
        <v>2733</v>
      </c>
      <c r="C498" s="3">
        <v>5101</v>
      </c>
    </row>
    <row r="499" spans="1:3" x14ac:dyDescent="0.25">
      <c r="A499" s="67">
        <v>44124</v>
      </c>
      <c r="B499" s="3">
        <v>2771</v>
      </c>
      <c r="C499" s="3">
        <v>4844</v>
      </c>
    </row>
    <row r="500" spans="1:3" x14ac:dyDescent="0.25">
      <c r="A500" s="67">
        <v>44125</v>
      </c>
      <c r="B500" s="3">
        <v>3042</v>
      </c>
      <c r="C500" s="3">
        <v>8409</v>
      </c>
    </row>
    <row r="501" spans="1:3" x14ac:dyDescent="0.25">
      <c r="A501" s="67">
        <v>44126</v>
      </c>
      <c r="B501" s="3">
        <v>2680</v>
      </c>
      <c r="C501" s="3">
        <v>7159</v>
      </c>
    </row>
    <row r="502" spans="1:3" x14ac:dyDescent="0.25">
      <c r="A502" s="67">
        <v>44127</v>
      </c>
      <c r="B502" s="3">
        <v>3957</v>
      </c>
      <c r="C502" s="3">
        <v>7285</v>
      </c>
    </row>
    <row r="503" spans="1:3" x14ac:dyDescent="0.25">
      <c r="A503" s="67">
        <v>44128</v>
      </c>
      <c r="B503" s="3">
        <v>5657</v>
      </c>
      <c r="C503" s="3">
        <v>8511</v>
      </c>
    </row>
    <row r="504" spans="1:3" x14ac:dyDescent="0.25">
      <c r="A504" s="67">
        <v>44129</v>
      </c>
      <c r="B504" s="3">
        <v>3758</v>
      </c>
      <c r="C504" s="3">
        <v>7780</v>
      </c>
    </row>
    <row r="505" spans="1:3" x14ac:dyDescent="0.25">
      <c r="A505" s="67">
        <v>44130</v>
      </c>
      <c r="B505" s="3">
        <v>2875</v>
      </c>
      <c r="C505" s="3">
        <v>6264</v>
      </c>
    </row>
    <row r="506" spans="1:3" x14ac:dyDescent="0.25">
      <c r="A506" s="67">
        <v>44131</v>
      </c>
      <c r="B506" s="3">
        <v>2544</v>
      </c>
      <c r="C506" s="3">
        <v>6134</v>
      </c>
    </row>
    <row r="507" spans="1:3" x14ac:dyDescent="0.25">
      <c r="A507" s="67">
        <v>44132</v>
      </c>
      <c r="B507" s="3">
        <v>2781</v>
      </c>
      <c r="C507" s="3">
        <v>6641</v>
      </c>
    </row>
    <row r="508" spans="1:3" x14ac:dyDescent="0.25">
      <c r="A508" s="67">
        <v>44133</v>
      </c>
      <c r="B508" s="3">
        <v>2913</v>
      </c>
      <c r="C508" s="3">
        <v>6087</v>
      </c>
    </row>
    <row r="509" spans="1:3" x14ac:dyDescent="0.25">
      <c r="A509" s="67">
        <v>44134</v>
      </c>
      <c r="B509" s="3">
        <v>3884</v>
      </c>
      <c r="C509" s="3">
        <v>6966</v>
      </c>
    </row>
    <row r="510" spans="1:3" x14ac:dyDescent="0.25">
      <c r="A510" s="67">
        <v>44135</v>
      </c>
      <c r="B510" s="3">
        <v>5782</v>
      </c>
      <c r="C510" s="3">
        <v>9836</v>
      </c>
    </row>
    <row r="511" spans="1:3" x14ac:dyDescent="0.25">
      <c r="A511" s="67">
        <v>44136</v>
      </c>
      <c r="B511" s="3">
        <v>4245</v>
      </c>
      <c r="C511" s="3">
        <v>7983</v>
      </c>
    </row>
    <row r="512" spans="1:3" x14ac:dyDescent="0.25">
      <c r="A512" s="67">
        <v>44137</v>
      </c>
      <c r="B512" s="3">
        <v>2439</v>
      </c>
      <c r="C512" s="3">
        <v>5590</v>
      </c>
    </row>
    <row r="513" spans="1:3" x14ac:dyDescent="0.25">
      <c r="A513" s="67">
        <v>44138</v>
      </c>
      <c r="B513" s="3">
        <v>2651</v>
      </c>
      <c r="C513" s="3">
        <v>5228</v>
      </c>
    </row>
    <row r="514" spans="1:3" x14ac:dyDescent="0.25">
      <c r="A514" s="67">
        <v>44139</v>
      </c>
      <c r="B514" s="3">
        <v>3029</v>
      </c>
      <c r="C514" s="3">
        <v>5519</v>
      </c>
    </row>
    <row r="515" spans="1:3" x14ac:dyDescent="0.25">
      <c r="A515" s="67">
        <v>44140</v>
      </c>
      <c r="B515" s="3">
        <v>1637</v>
      </c>
      <c r="C515" s="3">
        <v>4772</v>
      </c>
    </row>
    <row r="516" spans="1:3" x14ac:dyDescent="0.25">
      <c r="A516" s="67">
        <v>44141</v>
      </c>
      <c r="B516" s="3">
        <v>1422</v>
      </c>
      <c r="C516" s="3">
        <v>4467</v>
      </c>
    </row>
    <row r="517" spans="1:3" x14ac:dyDescent="0.25">
      <c r="A517" s="67">
        <v>44142</v>
      </c>
      <c r="B517" s="3">
        <v>1572</v>
      </c>
      <c r="C517" s="3">
        <v>5043</v>
      </c>
    </row>
    <row r="518" spans="1:3" x14ac:dyDescent="0.25">
      <c r="A518" s="67">
        <v>44143</v>
      </c>
      <c r="B518" s="3">
        <v>1287</v>
      </c>
      <c r="C518" s="3">
        <v>3791</v>
      </c>
    </row>
    <row r="519" spans="1:3" x14ac:dyDescent="0.25">
      <c r="A519" s="67">
        <v>44144</v>
      </c>
      <c r="B519" s="3">
        <v>1141</v>
      </c>
      <c r="C519" s="3">
        <v>3267</v>
      </c>
    </row>
    <row r="520" spans="1:3" x14ac:dyDescent="0.25">
      <c r="A520" s="67">
        <v>44145</v>
      </c>
      <c r="B520" s="3">
        <v>1375</v>
      </c>
      <c r="C520" s="3">
        <v>3756</v>
      </c>
    </row>
    <row r="521" spans="1:3" x14ac:dyDescent="0.25">
      <c r="A521" s="67">
        <v>44146</v>
      </c>
      <c r="B521" s="3">
        <v>1046</v>
      </c>
      <c r="C521" s="3">
        <v>3584</v>
      </c>
    </row>
    <row r="522" spans="1:3" x14ac:dyDescent="0.25">
      <c r="A522" s="67">
        <v>44147</v>
      </c>
      <c r="B522" s="3">
        <v>1099</v>
      </c>
      <c r="C522" s="3">
        <v>3663</v>
      </c>
    </row>
    <row r="523" spans="1:3" x14ac:dyDescent="0.25">
      <c r="A523" s="67">
        <v>44148</v>
      </c>
      <c r="B523" s="3">
        <v>1345</v>
      </c>
      <c r="C523" s="3">
        <v>4623</v>
      </c>
    </row>
    <row r="524" spans="1:3" x14ac:dyDescent="0.25">
      <c r="A524" s="67">
        <v>44149</v>
      </c>
      <c r="B524" s="3">
        <v>1686</v>
      </c>
      <c r="C524" s="3">
        <v>6330</v>
      </c>
    </row>
    <row r="525" spans="1:3" x14ac:dyDescent="0.25">
      <c r="A525" s="67">
        <v>44150</v>
      </c>
      <c r="B525" s="3">
        <v>1143</v>
      </c>
      <c r="C525" s="3">
        <v>4947</v>
      </c>
    </row>
    <row r="526" spans="1:3" x14ac:dyDescent="0.25">
      <c r="A526" s="67">
        <v>44151</v>
      </c>
      <c r="B526" s="3">
        <v>860</v>
      </c>
      <c r="C526" s="3">
        <v>3176</v>
      </c>
    </row>
    <row r="527" spans="1:3" x14ac:dyDescent="0.25">
      <c r="A527" s="67">
        <v>44152</v>
      </c>
      <c r="B527" s="3">
        <v>709</v>
      </c>
      <c r="C527" s="3">
        <v>3523</v>
      </c>
    </row>
    <row r="528" spans="1:3" x14ac:dyDescent="0.25">
      <c r="A528" s="67">
        <v>44153</v>
      </c>
      <c r="B528" s="3">
        <v>710</v>
      </c>
      <c r="C528" s="3">
        <v>3347</v>
      </c>
    </row>
    <row r="529" spans="1:3" x14ac:dyDescent="0.25">
      <c r="A529" s="67">
        <v>44154</v>
      </c>
      <c r="B529" s="3">
        <v>741</v>
      </c>
      <c r="C529" s="3">
        <v>3410</v>
      </c>
    </row>
    <row r="530" spans="1:3" x14ac:dyDescent="0.25">
      <c r="A530" s="67">
        <v>44155</v>
      </c>
      <c r="B530" s="3">
        <v>1012</v>
      </c>
      <c r="C530" s="3">
        <v>4153</v>
      </c>
    </row>
    <row r="531" spans="1:3" x14ac:dyDescent="0.25">
      <c r="A531" s="67">
        <v>44156</v>
      </c>
      <c r="B531" s="3">
        <v>1181</v>
      </c>
      <c r="C531" s="3">
        <v>5283</v>
      </c>
    </row>
    <row r="532" spans="1:3" x14ac:dyDescent="0.25">
      <c r="A532" s="67">
        <v>44157</v>
      </c>
      <c r="B532" s="3">
        <v>963</v>
      </c>
      <c r="C532" s="3">
        <v>4223</v>
      </c>
    </row>
    <row r="533" spans="1:3" x14ac:dyDescent="0.25">
      <c r="A533" s="67">
        <v>44158</v>
      </c>
      <c r="B533" s="3">
        <v>769</v>
      </c>
      <c r="C533" s="3">
        <v>3243</v>
      </c>
    </row>
    <row r="534" spans="1:3" x14ac:dyDescent="0.25">
      <c r="A534" s="67">
        <v>44159</v>
      </c>
      <c r="B534" s="3">
        <v>683</v>
      </c>
      <c r="C534" s="3">
        <v>3699</v>
      </c>
    </row>
    <row r="535" spans="1:3" x14ac:dyDescent="0.25">
      <c r="A535" s="67">
        <v>44160</v>
      </c>
      <c r="B535" s="3">
        <v>656</v>
      </c>
      <c r="C535" s="3">
        <v>4094</v>
      </c>
    </row>
    <row r="536" spans="1:3" x14ac:dyDescent="0.25">
      <c r="A536" s="67">
        <v>44161</v>
      </c>
      <c r="B536" s="3">
        <v>794</v>
      </c>
      <c r="C536" s="3">
        <v>3991</v>
      </c>
    </row>
    <row r="537" spans="1:3" x14ac:dyDescent="0.25">
      <c r="A537" s="67">
        <v>44162</v>
      </c>
      <c r="B537" s="3">
        <v>1061</v>
      </c>
      <c r="C537" s="3">
        <v>3940</v>
      </c>
    </row>
    <row r="538" spans="1:3" x14ac:dyDescent="0.25">
      <c r="A538" s="67">
        <v>44163</v>
      </c>
      <c r="B538" s="3">
        <v>1246</v>
      </c>
      <c r="C538" s="3">
        <v>5317</v>
      </c>
    </row>
    <row r="539" spans="1:3" x14ac:dyDescent="0.25">
      <c r="A539" s="67">
        <v>44164</v>
      </c>
      <c r="B539" s="3">
        <v>960</v>
      </c>
      <c r="C539" s="3">
        <v>4878</v>
      </c>
    </row>
    <row r="540" spans="1:3" x14ac:dyDescent="0.25">
      <c r="A540" s="67">
        <v>44165</v>
      </c>
      <c r="B540" s="3">
        <v>785</v>
      </c>
      <c r="C540" s="3">
        <v>3748</v>
      </c>
    </row>
    <row r="541" spans="1:3" x14ac:dyDescent="0.25">
      <c r="A541" s="67">
        <v>44166</v>
      </c>
      <c r="B541" s="3">
        <v>806</v>
      </c>
      <c r="C541" s="3">
        <v>4071</v>
      </c>
    </row>
    <row r="542" spans="1:3" x14ac:dyDescent="0.25">
      <c r="A542" s="67">
        <v>44167</v>
      </c>
      <c r="B542" s="3">
        <v>1143</v>
      </c>
      <c r="C542" s="3">
        <v>5295</v>
      </c>
    </row>
    <row r="543" spans="1:3" x14ac:dyDescent="0.25">
      <c r="A543" s="67">
        <v>44168</v>
      </c>
      <c r="B543" s="3">
        <v>1562</v>
      </c>
      <c r="C543" s="3">
        <v>5116</v>
      </c>
    </row>
    <row r="544" spans="1:3" x14ac:dyDescent="0.25">
      <c r="A544" s="67">
        <v>44169</v>
      </c>
      <c r="B544" s="3">
        <v>2140</v>
      </c>
      <c r="C544" s="3">
        <v>6414</v>
      </c>
    </row>
    <row r="545" spans="1:3" x14ac:dyDescent="0.25">
      <c r="A545" s="67">
        <v>44170</v>
      </c>
      <c r="B545" s="3">
        <v>2918</v>
      </c>
      <c r="C545" s="3">
        <v>6603</v>
      </c>
    </row>
    <row r="546" spans="1:3" x14ac:dyDescent="0.25">
      <c r="A546" s="67">
        <v>44171</v>
      </c>
      <c r="B546" s="3">
        <v>2164</v>
      </c>
      <c r="C546" s="3">
        <v>6094</v>
      </c>
    </row>
    <row r="547" spans="1:3" x14ac:dyDescent="0.25">
      <c r="A547" s="67">
        <v>44172</v>
      </c>
      <c r="B547" s="3">
        <v>1372</v>
      </c>
      <c r="C547" s="3">
        <v>3977</v>
      </c>
    </row>
    <row r="548" spans="1:3" x14ac:dyDescent="0.25">
      <c r="A548" s="67">
        <v>44173</v>
      </c>
      <c r="B548" s="3">
        <v>1453</v>
      </c>
      <c r="C548" s="3">
        <v>4422</v>
      </c>
    </row>
    <row r="549" spans="1:3" x14ac:dyDescent="0.25">
      <c r="A549" s="67">
        <v>44174</v>
      </c>
      <c r="B549" s="3">
        <v>1599</v>
      </c>
      <c r="C549" s="3">
        <v>4601</v>
      </c>
    </row>
    <row r="550" spans="1:3" x14ac:dyDescent="0.25">
      <c r="A550" s="67">
        <v>44175</v>
      </c>
      <c r="B550" s="3">
        <v>1837</v>
      </c>
      <c r="C550" s="3">
        <v>4049</v>
      </c>
    </row>
    <row r="551" spans="1:3" x14ac:dyDescent="0.25">
      <c r="A551" s="67">
        <v>44176</v>
      </c>
      <c r="B551" s="3">
        <v>2992</v>
      </c>
      <c r="C551" s="3">
        <v>6339</v>
      </c>
    </row>
    <row r="552" spans="1:3" x14ac:dyDescent="0.25">
      <c r="A552" s="67">
        <v>44177</v>
      </c>
      <c r="B552" s="3">
        <v>3640</v>
      </c>
      <c r="C552" s="3">
        <v>6745</v>
      </c>
    </row>
    <row r="553" spans="1:3" x14ac:dyDescent="0.25">
      <c r="A553" s="67">
        <v>44178</v>
      </c>
      <c r="B553" s="3">
        <v>2760</v>
      </c>
      <c r="C553" s="3">
        <v>5728</v>
      </c>
    </row>
    <row r="554" spans="1:3" x14ac:dyDescent="0.25">
      <c r="A554" s="67">
        <v>44179</v>
      </c>
      <c r="B554" s="3">
        <v>1800</v>
      </c>
      <c r="C554" s="3">
        <v>4860</v>
      </c>
    </row>
    <row r="555" spans="1:3" x14ac:dyDescent="0.25">
      <c r="A555" s="67">
        <v>44180</v>
      </c>
      <c r="B555" s="3">
        <v>1817</v>
      </c>
      <c r="C555" s="3">
        <v>5695</v>
      </c>
    </row>
    <row r="556" spans="1:3" x14ac:dyDescent="0.25">
      <c r="A556" s="67">
        <v>44181</v>
      </c>
      <c r="B556" s="3">
        <v>1438</v>
      </c>
      <c r="C556" s="3">
        <v>3839</v>
      </c>
    </row>
    <row r="557" spans="1:3" x14ac:dyDescent="0.25">
      <c r="A557" s="67">
        <v>44182</v>
      </c>
      <c r="B557" s="3">
        <v>1340</v>
      </c>
      <c r="C557" s="3">
        <v>3731</v>
      </c>
    </row>
    <row r="558" spans="1:3" x14ac:dyDescent="0.25">
      <c r="A558" s="67">
        <v>44183</v>
      </c>
      <c r="B558" s="3">
        <v>1746</v>
      </c>
      <c r="C558" s="3">
        <v>5220</v>
      </c>
    </row>
    <row r="559" spans="1:3" x14ac:dyDescent="0.25">
      <c r="A559" s="67">
        <v>44184</v>
      </c>
      <c r="B559" s="3">
        <v>1985</v>
      </c>
      <c r="C559" s="3">
        <v>5978</v>
      </c>
    </row>
    <row r="560" spans="1:3" x14ac:dyDescent="0.25">
      <c r="A560" s="67">
        <v>44185</v>
      </c>
      <c r="B560" s="3">
        <v>1398</v>
      </c>
      <c r="C560" s="3">
        <v>4822</v>
      </c>
    </row>
    <row r="561" spans="1:3" x14ac:dyDescent="0.25">
      <c r="A561" s="67">
        <v>44186</v>
      </c>
      <c r="B561" s="3">
        <v>1220</v>
      </c>
      <c r="C561" s="3">
        <v>3755</v>
      </c>
    </row>
    <row r="562" spans="1:3" x14ac:dyDescent="0.25">
      <c r="A562" s="67">
        <v>44187</v>
      </c>
      <c r="B562" s="3">
        <v>1205</v>
      </c>
      <c r="C562" s="3">
        <v>4332</v>
      </c>
    </row>
    <row r="563" spans="1:3" x14ac:dyDescent="0.25">
      <c r="A563" s="67">
        <v>44188</v>
      </c>
      <c r="B563" s="3">
        <v>1299</v>
      </c>
      <c r="C563" s="3">
        <v>4649</v>
      </c>
    </row>
    <row r="564" spans="1:3" x14ac:dyDescent="0.25">
      <c r="A564" s="67">
        <v>44189</v>
      </c>
      <c r="B564" s="3">
        <v>1772</v>
      </c>
      <c r="C564" s="3">
        <v>6148</v>
      </c>
    </row>
    <row r="565" spans="1:3" x14ac:dyDescent="0.25">
      <c r="A565" s="67">
        <v>44190</v>
      </c>
      <c r="B565" s="3">
        <v>3476</v>
      </c>
      <c r="C565" s="3">
        <v>3618</v>
      </c>
    </row>
    <row r="566" spans="1:3" x14ac:dyDescent="0.25">
      <c r="A566" s="67">
        <v>44191</v>
      </c>
      <c r="B566" s="3">
        <v>1646</v>
      </c>
      <c r="C566" s="3">
        <v>4447</v>
      </c>
    </row>
    <row r="567" spans="1:3" x14ac:dyDescent="0.25">
      <c r="A567" s="67">
        <v>44192</v>
      </c>
      <c r="B567" s="3">
        <v>1232</v>
      </c>
      <c r="C567" s="3">
        <v>3503</v>
      </c>
    </row>
    <row r="568" spans="1:3" x14ac:dyDescent="0.25">
      <c r="A568" s="67">
        <v>44193</v>
      </c>
      <c r="B568" s="3">
        <v>983</v>
      </c>
      <c r="C568" s="3">
        <v>2986</v>
      </c>
    </row>
    <row r="569" spans="1:3" x14ac:dyDescent="0.25">
      <c r="A569" s="67">
        <v>44194</v>
      </c>
      <c r="B569" s="3">
        <v>1048</v>
      </c>
      <c r="C569" s="3">
        <v>5384</v>
      </c>
    </row>
    <row r="570" spans="1:3" x14ac:dyDescent="0.25">
      <c r="A570" s="67">
        <v>44195</v>
      </c>
      <c r="B570" s="3">
        <v>1045</v>
      </c>
      <c r="C570" s="3">
        <v>5743</v>
      </c>
    </row>
    <row r="571" spans="1:3" x14ac:dyDescent="0.25">
      <c r="A571" s="67">
        <v>44196</v>
      </c>
      <c r="B571" s="3">
        <v>1948</v>
      </c>
      <c r="C571" s="3">
        <v>5634</v>
      </c>
    </row>
    <row r="572" spans="1:3" x14ac:dyDescent="0.25">
      <c r="A572" s="67">
        <v>44197</v>
      </c>
      <c r="B572" s="3">
        <v>1936</v>
      </c>
      <c r="C572" s="3">
        <v>5486</v>
      </c>
    </row>
    <row r="573" spans="1:3" x14ac:dyDescent="0.25">
      <c r="A573" s="67">
        <v>44198</v>
      </c>
      <c r="B573" s="3">
        <v>1015</v>
      </c>
      <c r="C573" s="3">
        <v>2585</v>
      </c>
    </row>
    <row r="574" spans="1:3" x14ac:dyDescent="0.25">
      <c r="A574" s="67">
        <v>44199</v>
      </c>
      <c r="B574" s="3">
        <v>1039</v>
      </c>
      <c r="C574" s="3">
        <v>2534</v>
      </c>
    </row>
    <row r="575" spans="1:3" x14ac:dyDescent="0.25">
      <c r="A575" s="67">
        <v>44200</v>
      </c>
      <c r="B575" s="3">
        <v>922</v>
      </c>
      <c r="C575" s="3">
        <v>2586</v>
      </c>
    </row>
    <row r="576" spans="1:3" x14ac:dyDescent="0.25">
      <c r="A576" s="67">
        <v>44201</v>
      </c>
      <c r="B576" s="3">
        <v>838</v>
      </c>
      <c r="C576" s="3">
        <v>2833</v>
      </c>
    </row>
    <row r="577" spans="1:3" x14ac:dyDescent="0.25">
      <c r="A577" s="67">
        <v>44202</v>
      </c>
      <c r="B577" s="3">
        <v>786</v>
      </c>
      <c r="C577" s="3">
        <v>2787</v>
      </c>
    </row>
    <row r="578" spans="1:3" x14ac:dyDescent="0.25">
      <c r="A578" s="67">
        <v>44203</v>
      </c>
      <c r="B578" s="3">
        <v>814</v>
      </c>
      <c r="C578" s="3">
        <v>2572</v>
      </c>
    </row>
    <row r="579" spans="1:3" x14ac:dyDescent="0.25">
      <c r="A579" s="67">
        <v>44204</v>
      </c>
      <c r="B579" s="3">
        <v>993</v>
      </c>
      <c r="C579" s="3">
        <v>2728</v>
      </c>
    </row>
    <row r="580" spans="1:3" x14ac:dyDescent="0.25">
      <c r="A580" s="67">
        <v>44205</v>
      </c>
      <c r="B580" s="3">
        <v>1152</v>
      </c>
      <c r="C580" s="3">
        <v>3362</v>
      </c>
    </row>
    <row r="581" spans="1:3" x14ac:dyDescent="0.25">
      <c r="A581" s="67">
        <v>44206</v>
      </c>
      <c r="B581" s="3">
        <v>972</v>
      </c>
      <c r="C581" s="3">
        <v>2973</v>
      </c>
    </row>
    <row r="582" spans="1:3" x14ac:dyDescent="0.25">
      <c r="A582" s="67">
        <v>44207</v>
      </c>
      <c r="B582" s="3">
        <v>727</v>
      </c>
      <c r="C582" s="3">
        <v>2271</v>
      </c>
    </row>
    <row r="583" spans="1:3" x14ac:dyDescent="0.25">
      <c r="A583" s="67">
        <v>44208</v>
      </c>
      <c r="B583" s="3">
        <v>642</v>
      </c>
      <c r="C583" s="3">
        <v>2374</v>
      </c>
    </row>
    <row r="584" spans="1:3" x14ac:dyDescent="0.25">
      <c r="A584" s="67">
        <v>44209</v>
      </c>
      <c r="B584" s="3">
        <v>711</v>
      </c>
      <c r="C584" s="3">
        <v>2374</v>
      </c>
    </row>
    <row r="585" spans="1:3" x14ac:dyDescent="0.25">
      <c r="A585" s="67">
        <v>44210</v>
      </c>
      <c r="B585" s="3">
        <v>756</v>
      </c>
      <c r="C585" s="3">
        <v>2618</v>
      </c>
    </row>
    <row r="586" spans="1:3" x14ac:dyDescent="0.25">
      <c r="A586" s="67">
        <v>44211</v>
      </c>
      <c r="B586" s="3">
        <v>847</v>
      </c>
      <c r="C586" s="3">
        <v>2556</v>
      </c>
    </row>
    <row r="587" spans="1:3" x14ac:dyDescent="0.25">
      <c r="A587" s="67">
        <v>44212</v>
      </c>
      <c r="B587" s="3">
        <v>901</v>
      </c>
      <c r="C587" s="3">
        <v>3438</v>
      </c>
    </row>
    <row r="588" spans="1:3" x14ac:dyDescent="0.25">
      <c r="A588" s="67">
        <v>44213</v>
      </c>
      <c r="B588" s="3">
        <v>809</v>
      </c>
      <c r="C588" s="3">
        <v>3078</v>
      </c>
    </row>
    <row r="589" spans="1:3" x14ac:dyDescent="0.25">
      <c r="A589" s="67">
        <v>44214</v>
      </c>
      <c r="B589" s="3">
        <v>677</v>
      </c>
      <c r="C589" s="3">
        <v>1929</v>
      </c>
    </row>
    <row r="590" spans="1:3" x14ac:dyDescent="0.25">
      <c r="A590" s="67">
        <v>44215</v>
      </c>
      <c r="B590" s="3">
        <v>610</v>
      </c>
      <c r="C590" s="3">
        <v>2141</v>
      </c>
    </row>
    <row r="591" spans="1:3" x14ac:dyDescent="0.25">
      <c r="A591" s="67">
        <v>44216</v>
      </c>
      <c r="B591" s="3">
        <v>598</v>
      </c>
      <c r="C591" s="3">
        <v>2481</v>
      </c>
    </row>
    <row r="592" spans="1:3" x14ac:dyDescent="0.25">
      <c r="A592" s="67">
        <v>44217</v>
      </c>
      <c r="B592" s="3">
        <v>579</v>
      </c>
      <c r="C592" s="3">
        <v>2324</v>
      </c>
    </row>
    <row r="593" spans="1:3" x14ac:dyDescent="0.25">
      <c r="A593" s="67">
        <v>44218</v>
      </c>
      <c r="B593" s="3">
        <v>764</v>
      </c>
      <c r="C593" s="3">
        <v>2199</v>
      </c>
    </row>
    <row r="594" spans="1:3" x14ac:dyDescent="0.25">
      <c r="A594" s="67">
        <v>44219</v>
      </c>
      <c r="B594" s="3">
        <v>902</v>
      </c>
      <c r="C594" s="3">
        <v>3369</v>
      </c>
    </row>
    <row r="595" spans="1:3" x14ac:dyDescent="0.25">
      <c r="A595" s="67">
        <v>44220</v>
      </c>
      <c r="B595" s="3">
        <v>906</v>
      </c>
      <c r="C595" s="3">
        <v>3432</v>
      </c>
    </row>
    <row r="596" spans="1:3" x14ac:dyDescent="0.25">
      <c r="A596" s="67">
        <v>44221</v>
      </c>
      <c r="B596" s="3">
        <v>716</v>
      </c>
      <c r="C596" s="3">
        <v>2240</v>
      </c>
    </row>
    <row r="597" spans="1:3" x14ac:dyDescent="0.25">
      <c r="A597" s="67">
        <v>44222</v>
      </c>
      <c r="B597" s="3">
        <v>633</v>
      </c>
      <c r="C597" s="3">
        <v>2458</v>
      </c>
    </row>
    <row r="598" spans="1:3" x14ac:dyDescent="0.25">
      <c r="A598" s="67">
        <v>44223</v>
      </c>
      <c r="B598" s="3">
        <v>632</v>
      </c>
      <c r="C598" s="3">
        <v>2306</v>
      </c>
    </row>
    <row r="599" spans="1:3" x14ac:dyDescent="0.25">
      <c r="A599" s="67">
        <v>44224</v>
      </c>
      <c r="B599" s="3">
        <v>688</v>
      </c>
      <c r="C599" s="3">
        <v>2345</v>
      </c>
    </row>
    <row r="600" spans="1:3" x14ac:dyDescent="0.25">
      <c r="A600" s="67">
        <v>44225</v>
      </c>
      <c r="B600" s="3">
        <v>888</v>
      </c>
      <c r="C600" s="3">
        <v>2512</v>
      </c>
    </row>
    <row r="601" spans="1:3" x14ac:dyDescent="0.25">
      <c r="A601" s="67">
        <v>44226</v>
      </c>
      <c r="B601" s="3">
        <v>1128</v>
      </c>
      <c r="C601" s="3">
        <v>3560</v>
      </c>
    </row>
    <row r="602" spans="1:3" x14ac:dyDescent="0.25">
      <c r="A602" s="67">
        <v>44227</v>
      </c>
      <c r="B602" s="3">
        <v>865</v>
      </c>
      <c r="C602" s="3">
        <v>3243</v>
      </c>
    </row>
    <row r="603" spans="1:3" x14ac:dyDescent="0.25">
      <c r="A603" s="67">
        <v>44228</v>
      </c>
      <c r="B603" s="3">
        <v>687</v>
      </c>
      <c r="C603" s="3">
        <v>2203</v>
      </c>
    </row>
    <row r="604" spans="1:3" x14ac:dyDescent="0.25">
      <c r="A604" s="67">
        <v>44229</v>
      </c>
      <c r="B604" s="3">
        <v>686</v>
      </c>
      <c r="C604" s="3">
        <v>2297</v>
      </c>
    </row>
    <row r="605" spans="1:3" x14ac:dyDescent="0.25">
      <c r="A605" s="67">
        <v>44230</v>
      </c>
      <c r="B605" s="3">
        <v>810</v>
      </c>
      <c r="C605" s="3">
        <v>2671</v>
      </c>
    </row>
    <row r="606" spans="1:3" x14ac:dyDescent="0.25">
      <c r="A606" s="67">
        <v>44231</v>
      </c>
      <c r="B606" s="3">
        <v>921</v>
      </c>
      <c r="C606" s="3">
        <v>2517</v>
      </c>
    </row>
    <row r="607" spans="1:3" x14ac:dyDescent="0.25">
      <c r="A607" s="67">
        <v>44232</v>
      </c>
      <c r="B607" s="3">
        <v>1057</v>
      </c>
      <c r="C607" s="3">
        <v>2568</v>
      </c>
    </row>
    <row r="608" spans="1:3" x14ac:dyDescent="0.25">
      <c r="A608" s="67">
        <v>44233</v>
      </c>
      <c r="B608" s="3">
        <v>1421</v>
      </c>
      <c r="C608" s="3">
        <v>3997</v>
      </c>
    </row>
    <row r="609" spans="1:3" x14ac:dyDescent="0.25">
      <c r="A609" s="67">
        <v>44234</v>
      </c>
      <c r="B609" s="3">
        <v>1256</v>
      </c>
      <c r="C609" s="3">
        <v>3676</v>
      </c>
    </row>
    <row r="610" spans="1:3" x14ac:dyDescent="0.25">
      <c r="A610" s="67">
        <v>44235</v>
      </c>
      <c r="B610" s="3">
        <v>2017</v>
      </c>
      <c r="C610" s="3">
        <v>2721</v>
      </c>
    </row>
    <row r="611" spans="1:3" x14ac:dyDescent="0.25">
      <c r="A611" s="67">
        <v>44236</v>
      </c>
      <c r="B611" s="3">
        <v>1149</v>
      </c>
      <c r="C611" s="3">
        <v>2785</v>
      </c>
    </row>
    <row r="612" spans="1:3" x14ac:dyDescent="0.25">
      <c r="A612" s="67">
        <v>44237</v>
      </c>
      <c r="B612" s="3">
        <v>1150</v>
      </c>
      <c r="C612" s="3">
        <v>2808</v>
      </c>
    </row>
    <row r="613" spans="1:3" x14ac:dyDescent="0.25">
      <c r="A613" s="67">
        <v>44238</v>
      </c>
      <c r="B613" s="3">
        <v>1016</v>
      </c>
      <c r="C613" s="3">
        <v>2674</v>
      </c>
    </row>
    <row r="614" spans="1:3" x14ac:dyDescent="0.25">
      <c r="A614" s="67">
        <v>44239</v>
      </c>
      <c r="B614" s="3">
        <v>1300</v>
      </c>
      <c r="C614" s="3">
        <v>2578</v>
      </c>
    </row>
    <row r="615" spans="1:3" x14ac:dyDescent="0.25">
      <c r="A615" s="67">
        <v>44240</v>
      </c>
      <c r="B615" s="3">
        <v>1586</v>
      </c>
      <c r="C615" s="3">
        <v>4459</v>
      </c>
    </row>
    <row r="616" spans="1:3" x14ac:dyDescent="0.25">
      <c r="A616" s="67">
        <v>44241</v>
      </c>
      <c r="B616" s="3">
        <v>1374</v>
      </c>
      <c r="C616" s="3">
        <v>4096</v>
      </c>
    </row>
    <row r="617" spans="1:3" x14ac:dyDescent="0.25">
      <c r="A617" s="67">
        <v>44242</v>
      </c>
      <c r="B617" s="3">
        <v>1080</v>
      </c>
      <c r="C617" s="3">
        <v>2813</v>
      </c>
    </row>
    <row r="618" spans="1:3" x14ac:dyDescent="0.25">
      <c r="A618" s="67">
        <v>44243</v>
      </c>
      <c r="B618" s="3">
        <v>1020</v>
      </c>
      <c r="C618" s="3">
        <v>2990</v>
      </c>
    </row>
    <row r="619" spans="1:3" x14ac:dyDescent="0.25">
      <c r="A619" s="67">
        <v>44244</v>
      </c>
      <c r="B619" s="3">
        <v>1077</v>
      </c>
      <c r="C619" s="3">
        <v>3213</v>
      </c>
    </row>
    <row r="620" spans="1:3" x14ac:dyDescent="0.25">
      <c r="A620" s="67">
        <v>44245</v>
      </c>
      <c r="B620" s="3">
        <v>1004</v>
      </c>
      <c r="C620" s="3">
        <v>3037</v>
      </c>
    </row>
    <row r="621" spans="1:3" x14ac:dyDescent="0.25">
      <c r="A621" s="67">
        <v>44246</v>
      </c>
      <c r="B621" s="3">
        <v>1245</v>
      </c>
      <c r="C621" s="3">
        <v>3025</v>
      </c>
    </row>
    <row r="622" spans="1:3" x14ac:dyDescent="0.25">
      <c r="A622" s="67">
        <v>44247</v>
      </c>
      <c r="B622" s="3">
        <v>1521</v>
      </c>
      <c r="C622" s="3">
        <v>4223</v>
      </c>
    </row>
    <row r="623" spans="1:3" x14ac:dyDescent="0.25">
      <c r="A623" s="67">
        <v>44248</v>
      </c>
      <c r="B623" s="3">
        <v>1142</v>
      </c>
      <c r="C623" s="3">
        <v>3393</v>
      </c>
    </row>
    <row r="624" spans="1:3" x14ac:dyDescent="0.25">
      <c r="A624" s="67">
        <v>44249</v>
      </c>
      <c r="B624" s="3">
        <v>970</v>
      </c>
      <c r="C624" s="3">
        <v>2309</v>
      </c>
    </row>
    <row r="625" spans="1:3" x14ac:dyDescent="0.25">
      <c r="A625" s="67">
        <v>44250</v>
      </c>
      <c r="B625" s="3">
        <v>936</v>
      </c>
      <c r="C625" s="3">
        <v>2826</v>
      </c>
    </row>
    <row r="626" spans="1:3" x14ac:dyDescent="0.25">
      <c r="A626" s="67">
        <v>44251</v>
      </c>
      <c r="B626" s="3">
        <v>925</v>
      </c>
      <c r="C626" s="3">
        <v>3089</v>
      </c>
    </row>
    <row r="627" spans="1:3" x14ac:dyDescent="0.25">
      <c r="A627" s="67">
        <v>44252</v>
      </c>
      <c r="B627" s="3">
        <v>873</v>
      </c>
      <c r="C627" s="3">
        <v>2998</v>
      </c>
    </row>
    <row r="628" spans="1:3" x14ac:dyDescent="0.25">
      <c r="A628" s="67">
        <v>44253</v>
      </c>
      <c r="B628" s="3">
        <v>1302</v>
      </c>
      <c r="C628" s="3">
        <v>3526</v>
      </c>
    </row>
    <row r="629" spans="1:3" x14ac:dyDescent="0.25">
      <c r="A629" s="67">
        <v>44254</v>
      </c>
      <c r="B629" s="3">
        <v>1545</v>
      </c>
      <c r="C629" s="3">
        <v>5047</v>
      </c>
    </row>
    <row r="630" spans="1:3" x14ac:dyDescent="0.25">
      <c r="A630" s="67">
        <v>44255</v>
      </c>
      <c r="B630" s="3">
        <v>1226</v>
      </c>
      <c r="C630" s="3">
        <v>4571</v>
      </c>
    </row>
    <row r="631" spans="1:3" x14ac:dyDescent="0.25">
      <c r="A631" s="67">
        <v>44256</v>
      </c>
      <c r="B631" s="3">
        <v>1054</v>
      </c>
      <c r="C631" s="3">
        <v>2626</v>
      </c>
    </row>
    <row r="632" spans="1:3" x14ac:dyDescent="0.25">
      <c r="A632" s="67">
        <v>44257</v>
      </c>
      <c r="B632" s="3">
        <v>926</v>
      </c>
      <c r="C632" s="3">
        <v>2872</v>
      </c>
    </row>
    <row r="633" spans="1:3" x14ac:dyDescent="0.25">
      <c r="A633" s="67">
        <v>44258</v>
      </c>
      <c r="B633" s="3">
        <v>1129</v>
      </c>
      <c r="C633" s="3">
        <v>3252</v>
      </c>
    </row>
    <row r="634" spans="1:3" x14ac:dyDescent="0.25">
      <c r="A634" s="67">
        <v>44259</v>
      </c>
      <c r="B634" s="3">
        <v>1027</v>
      </c>
      <c r="C634" s="3">
        <v>2870</v>
      </c>
    </row>
    <row r="635" spans="1:3" x14ac:dyDescent="0.25">
      <c r="A635" s="67">
        <v>44260</v>
      </c>
      <c r="B635" s="3">
        <v>1520</v>
      </c>
      <c r="C635" s="3">
        <v>3198</v>
      </c>
    </row>
    <row r="636" spans="1:3" x14ac:dyDescent="0.25">
      <c r="A636" s="67">
        <v>44261</v>
      </c>
      <c r="B636" s="3">
        <v>1634</v>
      </c>
      <c r="C636" s="3">
        <v>4844</v>
      </c>
    </row>
    <row r="637" spans="1:3" x14ac:dyDescent="0.25">
      <c r="A637" s="67">
        <v>44262</v>
      </c>
      <c r="B637" s="3">
        <v>1290</v>
      </c>
      <c r="C637" s="3">
        <v>4587</v>
      </c>
    </row>
    <row r="638" spans="1:3" x14ac:dyDescent="0.25">
      <c r="A638" s="67">
        <v>44263</v>
      </c>
      <c r="B638" s="3">
        <v>985</v>
      </c>
      <c r="C638" s="3">
        <v>2881</v>
      </c>
    </row>
    <row r="639" spans="1:3" x14ac:dyDescent="0.25">
      <c r="A639" s="67">
        <v>44264</v>
      </c>
      <c r="B639" s="3">
        <v>1010</v>
      </c>
      <c r="C639" s="3">
        <v>3646</v>
      </c>
    </row>
    <row r="640" spans="1:3" x14ac:dyDescent="0.25">
      <c r="A640" s="67">
        <v>44265</v>
      </c>
      <c r="B640" s="3">
        <v>1103</v>
      </c>
      <c r="C640" s="3">
        <v>3824</v>
      </c>
    </row>
    <row r="641" spans="1:3" x14ac:dyDescent="0.25">
      <c r="A641" s="67">
        <v>44266</v>
      </c>
      <c r="B641" s="3">
        <v>1004</v>
      </c>
      <c r="C641" s="3">
        <v>4129</v>
      </c>
    </row>
    <row r="642" spans="1:3" x14ac:dyDescent="0.25">
      <c r="A642" s="67">
        <v>44267</v>
      </c>
      <c r="B642" s="3">
        <v>1425</v>
      </c>
      <c r="C642" s="3">
        <v>8280</v>
      </c>
    </row>
    <row r="643" spans="1:3" x14ac:dyDescent="0.25">
      <c r="A643" s="67">
        <v>44268</v>
      </c>
      <c r="B643" s="3">
        <v>1750</v>
      </c>
      <c r="C643" s="3">
        <v>6061</v>
      </c>
    </row>
    <row r="644" spans="1:3" x14ac:dyDescent="0.25">
      <c r="A644" s="67">
        <v>44269</v>
      </c>
      <c r="B644" s="3">
        <v>1472</v>
      </c>
      <c r="C644" s="3">
        <v>4688</v>
      </c>
    </row>
    <row r="645" spans="1:3" x14ac:dyDescent="0.25">
      <c r="A645" s="67">
        <v>44270</v>
      </c>
      <c r="B645" s="3">
        <v>1054</v>
      </c>
      <c r="C645" s="3">
        <v>3711</v>
      </c>
    </row>
    <row r="646" spans="1:3" x14ac:dyDescent="0.25">
      <c r="A646" s="67">
        <v>44271</v>
      </c>
      <c r="B646" s="3">
        <v>1022</v>
      </c>
      <c r="C646" s="3">
        <v>3632</v>
      </c>
    </row>
    <row r="647" spans="1:3" x14ac:dyDescent="0.25">
      <c r="A647" s="67">
        <v>44272</v>
      </c>
      <c r="B647" s="3">
        <v>1242</v>
      </c>
      <c r="C647" s="3">
        <v>4891</v>
      </c>
    </row>
    <row r="648" spans="1:3" x14ac:dyDescent="0.25">
      <c r="A648" s="67">
        <v>44273</v>
      </c>
      <c r="B648" s="3">
        <v>1171</v>
      </c>
      <c r="C648" s="3">
        <v>4012</v>
      </c>
    </row>
    <row r="649" spans="1:3" x14ac:dyDescent="0.25">
      <c r="A649" s="67">
        <v>44274</v>
      </c>
      <c r="B649" s="3">
        <v>1631</v>
      </c>
      <c r="C649" s="3">
        <v>5055</v>
      </c>
    </row>
    <row r="650" spans="1:3" x14ac:dyDescent="0.25">
      <c r="A650" s="67">
        <v>44275</v>
      </c>
      <c r="B650" s="3">
        <v>2005</v>
      </c>
      <c r="C650" s="3">
        <v>6415</v>
      </c>
    </row>
    <row r="651" spans="1:3" x14ac:dyDescent="0.25">
      <c r="A651" s="67">
        <v>44276</v>
      </c>
      <c r="B651" s="3">
        <v>1622</v>
      </c>
      <c r="C651" s="3">
        <v>4718</v>
      </c>
    </row>
    <row r="652" spans="1:3" x14ac:dyDescent="0.25">
      <c r="A652" s="67">
        <v>44277</v>
      </c>
      <c r="B652" s="3">
        <v>2051</v>
      </c>
      <c r="C652" s="3">
        <v>4248</v>
      </c>
    </row>
    <row r="653" spans="1:3" x14ac:dyDescent="0.25">
      <c r="A653" s="67">
        <v>44278</v>
      </c>
      <c r="B653" s="3">
        <v>1238</v>
      </c>
      <c r="C653" s="3">
        <v>4032</v>
      </c>
    </row>
    <row r="654" spans="1:3" x14ac:dyDescent="0.25">
      <c r="A654" s="67">
        <v>44279</v>
      </c>
      <c r="B654" s="3">
        <v>1174</v>
      </c>
      <c r="C654" s="3">
        <v>4098</v>
      </c>
    </row>
    <row r="655" spans="1:3" x14ac:dyDescent="0.25">
      <c r="A655" s="67">
        <v>44280</v>
      </c>
      <c r="B655" s="3">
        <v>1274</v>
      </c>
      <c r="C655" s="3">
        <v>4386</v>
      </c>
    </row>
    <row r="656" spans="1:3" x14ac:dyDescent="0.25">
      <c r="A656" s="67">
        <v>44281</v>
      </c>
      <c r="B656" s="3">
        <v>1737</v>
      </c>
      <c r="C656" s="3">
        <v>5757</v>
      </c>
    </row>
    <row r="657" spans="1:3" x14ac:dyDescent="0.25">
      <c r="A657" s="67">
        <v>44282</v>
      </c>
      <c r="B657" s="3">
        <v>2131</v>
      </c>
      <c r="C657" s="3">
        <v>6193</v>
      </c>
    </row>
    <row r="658" spans="1:3" x14ac:dyDescent="0.25">
      <c r="A658" s="67">
        <v>44283</v>
      </c>
      <c r="B658" s="3">
        <v>1719</v>
      </c>
      <c r="C658" s="3">
        <v>4801</v>
      </c>
    </row>
    <row r="659" spans="1:3" x14ac:dyDescent="0.25">
      <c r="A659" s="67">
        <v>44284</v>
      </c>
      <c r="B659" s="3">
        <v>1322</v>
      </c>
      <c r="C659" s="3">
        <v>4375</v>
      </c>
    </row>
    <row r="660" spans="1:3" x14ac:dyDescent="0.25">
      <c r="A660" s="67">
        <v>44285</v>
      </c>
      <c r="B660" s="3">
        <v>1799</v>
      </c>
      <c r="C660" s="3">
        <v>5043</v>
      </c>
    </row>
    <row r="661" spans="1:3" x14ac:dyDescent="0.25">
      <c r="A661" s="67">
        <v>44286</v>
      </c>
      <c r="B661" s="3">
        <v>2125</v>
      </c>
      <c r="C661" s="3">
        <v>5377</v>
      </c>
    </row>
    <row r="662" spans="1:3" x14ac:dyDescent="0.25">
      <c r="A662" s="67">
        <v>44287</v>
      </c>
      <c r="B662" s="3">
        <v>2545</v>
      </c>
      <c r="C662" s="3">
        <v>5800</v>
      </c>
    </row>
    <row r="663" spans="1:3" x14ac:dyDescent="0.25">
      <c r="A663" s="67">
        <v>44288</v>
      </c>
      <c r="B663" s="3">
        <v>2788</v>
      </c>
      <c r="C663" s="3">
        <v>6178</v>
      </c>
    </row>
    <row r="664" spans="1:3" x14ac:dyDescent="0.25">
      <c r="A664" s="67">
        <v>44289</v>
      </c>
      <c r="B664" s="3">
        <v>3096</v>
      </c>
      <c r="C664" s="3">
        <v>6818</v>
      </c>
    </row>
    <row r="665" spans="1:3" x14ac:dyDescent="0.25">
      <c r="A665" s="67">
        <v>44290</v>
      </c>
      <c r="B665" s="3">
        <v>3026</v>
      </c>
      <c r="C665" s="3">
        <v>6079</v>
      </c>
    </row>
    <row r="666" spans="1:3" x14ac:dyDescent="0.25">
      <c r="A666" s="67">
        <v>44291</v>
      </c>
      <c r="B666" s="3">
        <v>2827</v>
      </c>
      <c r="C666" s="3">
        <v>4680</v>
      </c>
    </row>
    <row r="667" spans="1:3" x14ac:dyDescent="0.25">
      <c r="A667" s="67">
        <v>44292</v>
      </c>
      <c r="B667" s="3">
        <v>1881</v>
      </c>
      <c r="C667" s="3">
        <v>5362</v>
      </c>
    </row>
    <row r="668" spans="1:3" x14ac:dyDescent="0.25">
      <c r="A668" s="67">
        <v>44293</v>
      </c>
      <c r="B668" s="3">
        <v>2008</v>
      </c>
      <c r="C668" s="3">
        <v>6348</v>
      </c>
    </row>
    <row r="669" spans="1:3" x14ac:dyDescent="0.25">
      <c r="A669" s="67">
        <v>44294</v>
      </c>
      <c r="B669" s="3">
        <v>1807</v>
      </c>
      <c r="C669" s="3">
        <v>5728</v>
      </c>
    </row>
    <row r="670" spans="1:3" x14ac:dyDescent="0.25">
      <c r="A670" s="67">
        <v>44295</v>
      </c>
      <c r="B670" s="3">
        <v>2467</v>
      </c>
      <c r="C670" s="3">
        <v>5846</v>
      </c>
    </row>
    <row r="671" spans="1:3" x14ac:dyDescent="0.25">
      <c r="A671" s="67">
        <v>44296</v>
      </c>
      <c r="B671" s="3">
        <v>3123</v>
      </c>
      <c r="C671" s="3">
        <v>6406</v>
      </c>
    </row>
    <row r="672" spans="1:3" x14ac:dyDescent="0.25">
      <c r="A672" s="67">
        <v>44297</v>
      </c>
      <c r="B672" s="3">
        <v>2534</v>
      </c>
      <c r="C672" s="3">
        <v>5789</v>
      </c>
    </row>
    <row r="673" spans="1:3" x14ac:dyDescent="0.25">
      <c r="A673" s="67">
        <v>44298</v>
      </c>
      <c r="B673" s="3">
        <v>2609</v>
      </c>
      <c r="C673" s="3">
        <v>6042</v>
      </c>
    </row>
    <row r="674" spans="1:3" x14ac:dyDescent="0.25">
      <c r="A674" s="67">
        <v>44299</v>
      </c>
      <c r="B674" s="3">
        <v>2140</v>
      </c>
      <c r="C674" s="3">
        <v>6533</v>
      </c>
    </row>
    <row r="675" spans="1:3" x14ac:dyDescent="0.25">
      <c r="A675" s="67">
        <v>44300</v>
      </c>
      <c r="B675" s="3">
        <v>2079</v>
      </c>
      <c r="C675" s="3">
        <v>7711</v>
      </c>
    </row>
    <row r="676" spans="1:3" x14ac:dyDescent="0.25">
      <c r="A676" s="67">
        <v>44301</v>
      </c>
      <c r="B676" s="3">
        <v>2477</v>
      </c>
      <c r="C676" s="3">
        <v>7077</v>
      </c>
    </row>
    <row r="677" spans="1:3" x14ac:dyDescent="0.25">
      <c r="A677" s="67">
        <v>44302</v>
      </c>
      <c r="B677" s="3">
        <v>3328</v>
      </c>
      <c r="C677" s="3">
        <v>7691</v>
      </c>
    </row>
    <row r="678" spans="1:3" x14ac:dyDescent="0.25">
      <c r="A678" s="67">
        <v>44303</v>
      </c>
      <c r="B678" s="3">
        <v>4827</v>
      </c>
      <c r="C678" s="3">
        <v>10673</v>
      </c>
    </row>
    <row r="679" spans="1:3" x14ac:dyDescent="0.25">
      <c r="A679" s="67">
        <v>44304</v>
      </c>
      <c r="B679" s="3">
        <v>3208</v>
      </c>
      <c r="C679" s="3">
        <v>8200</v>
      </c>
    </row>
    <row r="680" spans="1:3" x14ac:dyDescent="0.25">
      <c r="A680" s="67">
        <v>44305</v>
      </c>
      <c r="B680" s="3">
        <v>2030</v>
      </c>
      <c r="C680" s="3">
        <v>6576</v>
      </c>
    </row>
    <row r="681" spans="1:3" x14ac:dyDescent="0.25">
      <c r="A681" s="67">
        <v>44306</v>
      </c>
      <c r="B681" s="3">
        <v>1966</v>
      </c>
      <c r="C681" s="3">
        <v>6607</v>
      </c>
    </row>
    <row r="682" spans="1:3" x14ac:dyDescent="0.25">
      <c r="A682" s="67">
        <v>44307</v>
      </c>
      <c r="B682" s="3">
        <v>1993</v>
      </c>
      <c r="C682" s="3">
        <v>7976</v>
      </c>
    </row>
    <row r="683" spans="1:3" x14ac:dyDescent="0.25">
      <c r="A683" s="67">
        <v>44308</v>
      </c>
      <c r="B683" s="3">
        <v>2138</v>
      </c>
      <c r="C683" s="3">
        <v>7844</v>
      </c>
    </row>
    <row r="684" spans="1:3" x14ac:dyDescent="0.25">
      <c r="A684" s="67">
        <v>44309</v>
      </c>
      <c r="B684" s="3">
        <v>3537</v>
      </c>
      <c r="C684" s="3">
        <v>8236</v>
      </c>
    </row>
    <row r="685" spans="1:3" x14ac:dyDescent="0.25">
      <c r="A685" s="67">
        <v>44310</v>
      </c>
      <c r="B685" s="3">
        <v>4943</v>
      </c>
      <c r="C685" s="3">
        <v>10944</v>
      </c>
    </row>
    <row r="686" spans="1:3" x14ac:dyDescent="0.25">
      <c r="A686" s="67">
        <v>44311</v>
      </c>
      <c r="B686" s="3">
        <v>3090</v>
      </c>
      <c r="C686" s="3">
        <v>8637</v>
      </c>
    </row>
    <row r="687" spans="1:3" x14ac:dyDescent="0.25">
      <c r="A687" s="67">
        <v>44312</v>
      </c>
      <c r="B687" s="3">
        <v>2099</v>
      </c>
      <c r="C687" s="3">
        <v>6160</v>
      </c>
    </row>
    <row r="688" spans="1:3" x14ac:dyDescent="0.25">
      <c r="A688" s="67">
        <v>44313</v>
      </c>
      <c r="B688" s="3">
        <v>1923</v>
      </c>
      <c r="C688" s="3">
        <v>6203</v>
      </c>
    </row>
    <row r="689" spans="1:3" x14ac:dyDescent="0.25">
      <c r="A689" s="67">
        <v>44314</v>
      </c>
      <c r="B689" s="3">
        <v>2062</v>
      </c>
      <c r="C689" s="3">
        <v>6656</v>
      </c>
    </row>
    <row r="690" spans="1:3" x14ac:dyDescent="0.25">
      <c r="A690" s="67">
        <v>44315</v>
      </c>
      <c r="B690" s="3">
        <v>2113</v>
      </c>
      <c r="C690" s="3">
        <v>6577</v>
      </c>
    </row>
    <row r="691" spans="1:3" x14ac:dyDescent="0.25">
      <c r="A691" s="67">
        <v>44316</v>
      </c>
      <c r="B691" s="3">
        <v>3581</v>
      </c>
      <c r="C691" s="3">
        <v>8106</v>
      </c>
    </row>
    <row r="692" spans="1:3" x14ac:dyDescent="0.25">
      <c r="A692" s="67">
        <v>44317</v>
      </c>
      <c r="B692" s="3">
        <v>4911</v>
      </c>
      <c r="C692" s="3">
        <v>11049</v>
      </c>
    </row>
    <row r="693" spans="1:3" x14ac:dyDescent="0.25">
      <c r="A693" s="67">
        <v>44318</v>
      </c>
      <c r="B693" s="3">
        <v>4485</v>
      </c>
      <c r="C693" s="3">
        <v>9612</v>
      </c>
    </row>
    <row r="694" spans="1:3" x14ac:dyDescent="0.25">
      <c r="A694" s="67">
        <v>44319</v>
      </c>
      <c r="B694" s="3">
        <v>2937</v>
      </c>
      <c r="C694" s="3">
        <v>7895</v>
      </c>
    </row>
    <row r="695" spans="1:3" x14ac:dyDescent="0.25">
      <c r="A695" s="67">
        <v>44320</v>
      </c>
      <c r="B695" s="3">
        <v>2160</v>
      </c>
      <c r="C695" s="3">
        <v>7802</v>
      </c>
    </row>
    <row r="696" spans="1:3" x14ac:dyDescent="0.25">
      <c r="A696" s="67">
        <v>44321</v>
      </c>
      <c r="B696" s="3">
        <v>2225</v>
      </c>
      <c r="C696" s="3">
        <v>8386</v>
      </c>
    </row>
    <row r="697" spans="1:3" x14ac:dyDescent="0.25">
      <c r="A697" s="67">
        <v>44322</v>
      </c>
      <c r="B697" s="3">
        <v>2099</v>
      </c>
      <c r="C697" s="3">
        <v>7741</v>
      </c>
    </row>
    <row r="698" spans="1:3" x14ac:dyDescent="0.25">
      <c r="A698" s="67">
        <v>44323</v>
      </c>
      <c r="B698" s="3">
        <v>3241</v>
      </c>
      <c r="C698" s="3">
        <v>7455</v>
      </c>
    </row>
    <row r="699" spans="1:3" x14ac:dyDescent="0.25">
      <c r="A699" s="67">
        <v>44324</v>
      </c>
      <c r="B699" s="3">
        <v>4478</v>
      </c>
      <c r="C699" s="3">
        <v>8281</v>
      </c>
    </row>
    <row r="700" spans="1:3" x14ac:dyDescent="0.25">
      <c r="A700" s="67">
        <v>44325</v>
      </c>
      <c r="B700" s="3">
        <v>3383</v>
      </c>
      <c r="C700" s="3">
        <v>7495</v>
      </c>
    </row>
    <row r="701" spans="1:3" x14ac:dyDescent="0.25">
      <c r="A701" s="67">
        <v>44326</v>
      </c>
      <c r="B701" s="3">
        <v>2104</v>
      </c>
      <c r="C701" s="3">
        <v>6630</v>
      </c>
    </row>
    <row r="702" spans="1:3" x14ac:dyDescent="0.25">
      <c r="A702" s="67">
        <v>44327</v>
      </c>
      <c r="B702" s="3">
        <v>2088</v>
      </c>
      <c r="C702" s="3">
        <v>8570</v>
      </c>
    </row>
    <row r="703" spans="1:3" x14ac:dyDescent="0.25">
      <c r="A703" s="67">
        <v>44328</v>
      </c>
      <c r="B703" s="3">
        <v>2127</v>
      </c>
      <c r="C703" s="3">
        <v>8051</v>
      </c>
    </row>
    <row r="704" spans="1:3" x14ac:dyDescent="0.25">
      <c r="A704" s="67">
        <v>44329</v>
      </c>
      <c r="B704" s="3">
        <v>3275</v>
      </c>
      <c r="C704" s="3">
        <v>8569</v>
      </c>
    </row>
    <row r="705" spans="1:3" x14ac:dyDescent="0.25">
      <c r="A705" s="67">
        <v>44330</v>
      </c>
      <c r="B705" s="3">
        <v>3853</v>
      </c>
      <c r="C705" s="3">
        <v>7893</v>
      </c>
    </row>
    <row r="706" spans="1:3" x14ac:dyDescent="0.25">
      <c r="A706" s="67">
        <v>44331</v>
      </c>
      <c r="B706" s="3">
        <v>5602</v>
      </c>
      <c r="C706" s="3">
        <v>9589</v>
      </c>
    </row>
    <row r="707" spans="1:3" x14ac:dyDescent="0.25">
      <c r="A707" s="67">
        <v>44332</v>
      </c>
      <c r="B707" s="3">
        <v>3766</v>
      </c>
      <c r="C707" s="3">
        <v>7773</v>
      </c>
    </row>
    <row r="708" spans="1:3" x14ac:dyDescent="0.25">
      <c r="A708" s="67">
        <v>44333</v>
      </c>
      <c r="B708" s="3">
        <v>3104</v>
      </c>
      <c r="C708" s="3">
        <v>7069</v>
      </c>
    </row>
    <row r="709" spans="1:3" x14ac:dyDescent="0.25">
      <c r="A709" s="67">
        <v>44334</v>
      </c>
      <c r="B709" s="3">
        <v>2712</v>
      </c>
      <c r="C709" s="3">
        <v>8322</v>
      </c>
    </row>
    <row r="710" spans="1:3" x14ac:dyDescent="0.25">
      <c r="A710" s="67">
        <v>44335</v>
      </c>
      <c r="B710" s="3">
        <v>2944</v>
      </c>
      <c r="C710" s="3">
        <v>10573</v>
      </c>
    </row>
    <row r="711" spans="1:3" x14ac:dyDescent="0.25">
      <c r="A711" s="67">
        <v>44336</v>
      </c>
      <c r="B711" s="3">
        <v>3244</v>
      </c>
      <c r="C711" s="3">
        <v>9441</v>
      </c>
    </row>
    <row r="712" spans="1:3" x14ac:dyDescent="0.25">
      <c r="A712" s="67">
        <v>44337</v>
      </c>
      <c r="B712" s="3">
        <v>5617</v>
      </c>
      <c r="C712" s="3">
        <v>11218</v>
      </c>
    </row>
    <row r="713" spans="1:3" x14ac:dyDescent="0.25">
      <c r="A713" s="67">
        <v>44338</v>
      </c>
      <c r="B713" s="3">
        <v>7652</v>
      </c>
      <c r="C713" s="3">
        <v>10428</v>
      </c>
    </row>
    <row r="714" spans="1:3" x14ac:dyDescent="0.25">
      <c r="A714" s="67">
        <v>44339</v>
      </c>
      <c r="B714" s="3">
        <v>5712</v>
      </c>
      <c r="C714" s="3">
        <v>10613</v>
      </c>
    </row>
    <row r="715" spans="1:3" x14ac:dyDescent="0.25">
      <c r="A715" s="67">
        <v>44340</v>
      </c>
      <c r="B715" s="3">
        <v>3104</v>
      </c>
      <c r="C715" s="3">
        <v>7281</v>
      </c>
    </row>
    <row r="716" spans="1:3" x14ac:dyDescent="0.25">
      <c r="A716" s="67">
        <v>44341</v>
      </c>
      <c r="B716" s="3">
        <v>3039</v>
      </c>
      <c r="C716" s="3">
        <v>7378</v>
      </c>
    </row>
    <row r="717" spans="1:3" x14ac:dyDescent="0.25">
      <c r="A717" s="67">
        <v>44342</v>
      </c>
      <c r="B717" s="3">
        <v>3325</v>
      </c>
      <c r="C717" s="3">
        <v>8893</v>
      </c>
    </row>
    <row r="718" spans="1:3" x14ac:dyDescent="0.25">
      <c r="A718" s="67">
        <v>44343</v>
      </c>
      <c r="B718" s="3">
        <v>3761</v>
      </c>
      <c r="C718" s="3">
        <v>8111</v>
      </c>
    </row>
    <row r="719" spans="1:3" x14ac:dyDescent="0.25">
      <c r="A719" s="67">
        <v>44344</v>
      </c>
      <c r="B719" s="3">
        <v>6216</v>
      </c>
      <c r="C719" s="3">
        <v>12824</v>
      </c>
    </row>
    <row r="720" spans="1:3" x14ac:dyDescent="0.25">
      <c r="A720" s="67">
        <v>44345</v>
      </c>
      <c r="B720" s="3">
        <v>9243</v>
      </c>
      <c r="C720" s="3">
        <v>15453</v>
      </c>
    </row>
    <row r="721" spans="1:3" x14ac:dyDescent="0.25">
      <c r="A721" s="67">
        <v>44346</v>
      </c>
      <c r="B721" s="3">
        <v>8197</v>
      </c>
      <c r="C721" s="3">
        <v>14904</v>
      </c>
    </row>
    <row r="722" spans="1:3" x14ac:dyDescent="0.25">
      <c r="A722" s="67">
        <v>44347</v>
      </c>
      <c r="B722" s="3">
        <v>5433</v>
      </c>
      <c r="C722" s="3">
        <v>12112</v>
      </c>
    </row>
    <row r="723" spans="1:3" x14ac:dyDescent="0.25">
      <c r="A723" s="67">
        <v>44348</v>
      </c>
      <c r="B723" s="3">
        <v>3663</v>
      </c>
      <c r="C723" s="3">
        <v>9800</v>
      </c>
    </row>
    <row r="724" spans="1:3" x14ac:dyDescent="0.25">
      <c r="A724" s="67">
        <v>44349</v>
      </c>
      <c r="B724" s="3">
        <v>3741</v>
      </c>
      <c r="C724" s="3">
        <v>10603</v>
      </c>
    </row>
    <row r="725" spans="1:3" x14ac:dyDescent="0.25">
      <c r="A725" s="67">
        <v>44350</v>
      </c>
      <c r="B725" s="3">
        <v>3772</v>
      </c>
      <c r="C725" s="3">
        <v>9669</v>
      </c>
    </row>
    <row r="726" spans="1:3" x14ac:dyDescent="0.25">
      <c r="A726" s="67">
        <v>44351</v>
      </c>
      <c r="B726" s="3">
        <v>5335</v>
      </c>
      <c r="C726" s="3">
        <v>11458</v>
      </c>
    </row>
    <row r="727" spans="1:3" x14ac:dyDescent="0.25">
      <c r="A727" s="67">
        <v>44352</v>
      </c>
      <c r="B727" s="3">
        <v>7227</v>
      </c>
      <c r="C727" s="3">
        <v>13514</v>
      </c>
    </row>
    <row r="728" spans="1:3" x14ac:dyDescent="0.25">
      <c r="A728" s="67">
        <v>44353</v>
      </c>
      <c r="B728" s="3">
        <v>4957</v>
      </c>
      <c r="C728" s="3">
        <v>11546</v>
      </c>
    </row>
    <row r="729" spans="1:3" x14ac:dyDescent="0.25">
      <c r="A729" s="67">
        <v>44354</v>
      </c>
      <c r="B729" s="3">
        <v>3014</v>
      </c>
      <c r="C729" s="3">
        <v>7787</v>
      </c>
    </row>
    <row r="730" spans="1:3" x14ac:dyDescent="0.25">
      <c r="A730" s="67">
        <v>44355</v>
      </c>
      <c r="B730" s="3">
        <v>3117</v>
      </c>
      <c r="C730" s="3">
        <v>8720</v>
      </c>
    </row>
    <row r="731" spans="1:3" x14ac:dyDescent="0.25">
      <c r="A731" s="67">
        <v>44356</v>
      </c>
      <c r="B731" s="3">
        <v>3228</v>
      </c>
      <c r="C731" s="3">
        <v>9724</v>
      </c>
    </row>
    <row r="732" spans="1:3" x14ac:dyDescent="0.25">
      <c r="A732" s="67">
        <v>44357</v>
      </c>
      <c r="B732" s="3">
        <v>3466</v>
      </c>
      <c r="C732" s="3">
        <v>8617</v>
      </c>
    </row>
    <row r="733" spans="1:3" x14ac:dyDescent="0.25">
      <c r="A733" s="67">
        <v>44358</v>
      </c>
      <c r="B733" s="3">
        <v>5377</v>
      </c>
      <c r="C733" s="3">
        <v>10986</v>
      </c>
    </row>
    <row r="734" spans="1:3" x14ac:dyDescent="0.25">
      <c r="A734" s="67">
        <v>44359</v>
      </c>
      <c r="B734" s="3">
        <v>7413</v>
      </c>
      <c r="C734" s="3">
        <v>11969</v>
      </c>
    </row>
    <row r="735" spans="1:3" x14ac:dyDescent="0.25">
      <c r="A735" s="67">
        <v>44360</v>
      </c>
      <c r="B735" s="3">
        <v>6141</v>
      </c>
      <c r="C735" s="3">
        <v>11507</v>
      </c>
    </row>
    <row r="736" spans="1:3" x14ac:dyDescent="0.25">
      <c r="A736" s="67">
        <v>44361</v>
      </c>
      <c r="B736" s="3">
        <v>3284</v>
      </c>
      <c r="C736" s="3">
        <v>8935</v>
      </c>
    </row>
    <row r="737" spans="1:3" x14ac:dyDescent="0.25">
      <c r="A737" s="67">
        <v>44362</v>
      </c>
      <c r="B737" s="3">
        <v>3573</v>
      </c>
      <c r="C737" s="3">
        <v>9612</v>
      </c>
    </row>
    <row r="738" spans="1:3" x14ac:dyDescent="0.25">
      <c r="A738" s="67">
        <v>44363</v>
      </c>
      <c r="B738" s="3">
        <v>4310</v>
      </c>
      <c r="C738" s="3">
        <v>11687</v>
      </c>
    </row>
    <row r="739" spans="1:3" x14ac:dyDescent="0.25">
      <c r="A739" s="67">
        <v>44364</v>
      </c>
      <c r="B739" s="3">
        <v>4222</v>
      </c>
      <c r="C739" s="3">
        <v>10459</v>
      </c>
    </row>
    <row r="740" spans="1:3" x14ac:dyDescent="0.25">
      <c r="A740" s="67">
        <v>44365</v>
      </c>
      <c r="B740" s="3">
        <v>7367</v>
      </c>
      <c r="C740" s="3">
        <v>12489</v>
      </c>
    </row>
    <row r="741" spans="1:3" x14ac:dyDescent="0.25">
      <c r="A741" s="67">
        <v>44366</v>
      </c>
      <c r="B741" s="3">
        <v>7672</v>
      </c>
      <c r="C741" s="3">
        <v>13350</v>
      </c>
    </row>
    <row r="742" spans="1:3" x14ac:dyDescent="0.25">
      <c r="A742" s="67">
        <v>44367</v>
      </c>
      <c r="B742" s="3">
        <v>4985</v>
      </c>
      <c r="C742" s="3">
        <v>10273</v>
      </c>
    </row>
    <row r="743" spans="1:3" x14ac:dyDescent="0.25">
      <c r="A743" s="67">
        <v>44368</v>
      </c>
      <c r="B743" s="3">
        <v>3690</v>
      </c>
      <c r="C743" s="3">
        <v>7825</v>
      </c>
    </row>
    <row r="744" spans="1:3" x14ac:dyDescent="0.25">
      <c r="A744" s="67">
        <v>44369</v>
      </c>
      <c r="B744" s="3">
        <v>3898</v>
      </c>
      <c r="C744" s="3">
        <v>7876</v>
      </c>
    </row>
    <row r="745" spans="1:3" x14ac:dyDescent="0.25">
      <c r="A745" s="67">
        <v>44370</v>
      </c>
      <c r="B745" s="3">
        <v>3795</v>
      </c>
      <c r="C745" s="3">
        <v>12584</v>
      </c>
    </row>
    <row r="746" spans="1:3" x14ac:dyDescent="0.25">
      <c r="A746" s="67">
        <v>44371</v>
      </c>
      <c r="B746" s="3">
        <v>4168</v>
      </c>
      <c r="C746" s="3">
        <v>9768</v>
      </c>
    </row>
    <row r="747" spans="1:3" x14ac:dyDescent="0.25">
      <c r="A747" s="67">
        <v>44372</v>
      </c>
      <c r="B747" s="3">
        <v>5996</v>
      </c>
      <c r="C747" s="3">
        <v>13066</v>
      </c>
    </row>
    <row r="748" spans="1:3" x14ac:dyDescent="0.25">
      <c r="A748" s="67">
        <v>44373</v>
      </c>
      <c r="B748" s="3">
        <v>8913</v>
      </c>
      <c r="C748" s="3">
        <v>14859</v>
      </c>
    </row>
    <row r="749" spans="1:3" x14ac:dyDescent="0.25">
      <c r="A749" s="67">
        <v>44374</v>
      </c>
      <c r="B749" s="3">
        <v>6493</v>
      </c>
      <c r="C749" s="3">
        <v>12460</v>
      </c>
    </row>
    <row r="750" spans="1:3" x14ac:dyDescent="0.25">
      <c r="A750" s="67">
        <v>44375</v>
      </c>
      <c r="B750" s="3">
        <v>3643</v>
      </c>
      <c r="C750" s="3">
        <v>9153</v>
      </c>
    </row>
    <row r="751" spans="1:3" x14ac:dyDescent="0.25">
      <c r="A751" s="67">
        <v>44376</v>
      </c>
      <c r="B751" s="3">
        <v>4503</v>
      </c>
      <c r="C751" s="3">
        <v>9824</v>
      </c>
    </row>
    <row r="752" spans="1:3" x14ac:dyDescent="0.25">
      <c r="A752" s="67">
        <v>44377</v>
      </c>
      <c r="B752" s="3">
        <v>4019</v>
      </c>
      <c r="C752" s="3">
        <v>11180</v>
      </c>
    </row>
    <row r="753" spans="1:3" x14ac:dyDescent="0.25">
      <c r="A753" s="67">
        <v>44378</v>
      </c>
      <c r="B753" s="3">
        <v>4183</v>
      </c>
      <c r="C753" s="3">
        <v>14500</v>
      </c>
    </row>
    <row r="754" spans="1:3" x14ac:dyDescent="0.25">
      <c r="A754" s="67">
        <v>44379</v>
      </c>
      <c r="B754" s="3">
        <v>6046</v>
      </c>
      <c r="C754" s="3">
        <v>12649</v>
      </c>
    </row>
    <row r="755" spans="1:3" x14ac:dyDescent="0.25">
      <c r="A755" s="67">
        <v>44380</v>
      </c>
      <c r="B755" s="3">
        <v>9881</v>
      </c>
      <c r="C755" s="3">
        <v>15791</v>
      </c>
    </row>
    <row r="756" spans="1:3" x14ac:dyDescent="0.25">
      <c r="A756" s="67">
        <v>44381</v>
      </c>
      <c r="B756" s="3">
        <v>6558</v>
      </c>
      <c r="C756" s="3">
        <v>11837</v>
      </c>
    </row>
    <row r="757" spans="1:3" x14ac:dyDescent="0.25">
      <c r="A757" s="67">
        <v>44382</v>
      </c>
      <c r="B757" s="3">
        <v>3742</v>
      </c>
      <c r="C757" s="3">
        <v>10115</v>
      </c>
    </row>
    <row r="758" spans="1:3" x14ac:dyDescent="0.25">
      <c r="A758" s="67">
        <v>44383</v>
      </c>
      <c r="B758" s="3">
        <v>4021</v>
      </c>
      <c r="C758" s="3">
        <v>8968</v>
      </c>
    </row>
    <row r="759" spans="1:3" x14ac:dyDescent="0.25">
      <c r="A759" s="67">
        <v>44384</v>
      </c>
      <c r="B759" s="3">
        <v>4568</v>
      </c>
      <c r="C759" s="3">
        <v>13733</v>
      </c>
    </row>
    <row r="760" spans="1:3" x14ac:dyDescent="0.25">
      <c r="A760" s="67">
        <v>44385</v>
      </c>
      <c r="B760" s="3">
        <v>4204</v>
      </c>
      <c r="C760" s="3">
        <v>9761</v>
      </c>
    </row>
    <row r="761" spans="1:3" x14ac:dyDescent="0.25">
      <c r="A761" s="67">
        <v>44386</v>
      </c>
      <c r="B761" s="3">
        <v>5667</v>
      </c>
      <c r="C761" s="3">
        <v>11573</v>
      </c>
    </row>
    <row r="762" spans="1:3" x14ac:dyDescent="0.25">
      <c r="A762" s="67">
        <v>44387</v>
      </c>
      <c r="B762" s="3">
        <v>7315</v>
      </c>
      <c r="C762" s="3">
        <v>12839</v>
      </c>
    </row>
    <row r="763" spans="1:3" x14ac:dyDescent="0.25">
      <c r="A763" s="67">
        <v>44388</v>
      </c>
      <c r="B763" s="3">
        <v>8312</v>
      </c>
      <c r="C763" s="3">
        <v>15523</v>
      </c>
    </row>
    <row r="764" spans="1:3" x14ac:dyDescent="0.25">
      <c r="A764" s="67">
        <v>44389</v>
      </c>
      <c r="B764" s="3">
        <v>5371</v>
      </c>
      <c r="C764" s="3">
        <v>12680</v>
      </c>
    </row>
    <row r="765" spans="1:3" x14ac:dyDescent="0.25">
      <c r="A765" s="67">
        <v>44390</v>
      </c>
      <c r="B765" s="3">
        <v>3568</v>
      </c>
      <c r="C765" s="3">
        <v>11017</v>
      </c>
    </row>
    <row r="766" spans="1:3" x14ac:dyDescent="0.25">
      <c r="A766" s="67">
        <v>44391</v>
      </c>
      <c r="B766" s="3">
        <v>3536</v>
      </c>
      <c r="C766" s="3">
        <v>11742</v>
      </c>
    </row>
    <row r="767" spans="1:3" x14ac:dyDescent="0.25">
      <c r="A767" s="67">
        <v>44392</v>
      </c>
      <c r="B767" s="3">
        <v>3784</v>
      </c>
      <c r="C767" s="3">
        <v>12666</v>
      </c>
    </row>
    <row r="768" spans="1:3" x14ac:dyDescent="0.25">
      <c r="A768" s="67">
        <v>44393</v>
      </c>
      <c r="B768" s="3">
        <v>5488</v>
      </c>
      <c r="C768" s="3">
        <v>12289</v>
      </c>
    </row>
    <row r="769" spans="1:3" x14ac:dyDescent="0.25">
      <c r="A769" s="67">
        <v>44394</v>
      </c>
      <c r="B769" s="3">
        <v>8488</v>
      </c>
      <c r="C769" s="3">
        <v>14079</v>
      </c>
    </row>
    <row r="770" spans="1:3" x14ac:dyDescent="0.25">
      <c r="A770" s="67">
        <v>44395</v>
      </c>
      <c r="B770" s="3">
        <v>6212</v>
      </c>
      <c r="C770" s="3">
        <v>12327</v>
      </c>
    </row>
    <row r="771" spans="1:3" x14ac:dyDescent="0.25">
      <c r="A771" s="67">
        <v>44396</v>
      </c>
      <c r="B771" s="3">
        <v>3895</v>
      </c>
      <c r="C771" s="3">
        <v>11170</v>
      </c>
    </row>
    <row r="772" spans="1:3" x14ac:dyDescent="0.25">
      <c r="A772" s="67">
        <v>44397</v>
      </c>
      <c r="B772" s="3">
        <v>4851</v>
      </c>
      <c r="C772" s="3">
        <v>12195</v>
      </c>
    </row>
    <row r="773" spans="1:3" x14ac:dyDescent="0.25">
      <c r="A773" s="67">
        <v>44398</v>
      </c>
      <c r="B773" s="3">
        <v>4887</v>
      </c>
      <c r="C773" s="3">
        <v>15937</v>
      </c>
    </row>
    <row r="774" spans="1:3" x14ac:dyDescent="0.25">
      <c r="A774" s="67">
        <v>44399</v>
      </c>
      <c r="B774" s="3">
        <v>5038</v>
      </c>
      <c r="C774" s="3">
        <v>14034</v>
      </c>
    </row>
    <row r="775" spans="1:3" x14ac:dyDescent="0.25">
      <c r="A775" s="67">
        <v>44400</v>
      </c>
      <c r="B775" s="3">
        <v>6189</v>
      </c>
      <c r="C775" s="3">
        <v>13676</v>
      </c>
    </row>
    <row r="776" spans="1:3" x14ac:dyDescent="0.25">
      <c r="A776" s="67">
        <v>44401</v>
      </c>
      <c r="B776" s="3">
        <v>8516</v>
      </c>
      <c r="C776" s="3">
        <v>12999</v>
      </c>
    </row>
    <row r="777" spans="1:3" x14ac:dyDescent="0.25">
      <c r="A777" s="67">
        <v>44402</v>
      </c>
      <c r="B777" s="3">
        <v>7490</v>
      </c>
      <c r="C777" s="3">
        <v>13707</v>
      </c>
    </row>
    <row r="778" spans="1:3" x14ac:dyDescent="0.25">
      <c r="A778" s="67">
        <v>44403</v>
      </c>
      <c r="B778" s="3">
        <v>3707</v>
      </c>
      <c r="C778" s="3">
        <v>12000</v>
      </c>
    </row>
    <row r="779" spans="1:3" x14ac:dyDescent="0.25">
      <c r="A779" s="67">
        <v>44404</v>
      </c>
      <c r="B779" s="3">
        <v>3879</v>
      </c>
      <c r="C779" s="3">
        <v>9088</v>
      </c>
    </row>
    <row r="780" spans="1:3" x14ac:dyDescent="0.25">
      <c r="A780" s="67">
        <v>44405</v>
      </c>
      <c r="B780" s="3">
        <v>4590</v>
      </c>
      <c r="C780" s="3">
        <v>14122</v>
      </c>
    </row>
    <row r="781" spans="1:3" x14ac:dyDescent="0.25">
      <c r="A781" s="67">
        <v>44406</v>
      </c>
      <c r="B781" s="3">
        <v>4387</v>
      </c>
      <c r="C781" s="3">
        <v>10687</v>
      </c>
    </row>
    <row r="782" spans="1:3" x14ac:dyDescent="0.25">
      <c r="A782" s="67">
        <v>44407</v>
      </c>
      <c r="B782" s="3">
        <v>6203</v>
      </c>
      <c r="C782" s="3">
        <v>13642</v>
      </c>
    </row>
    <row r="783" spans="1:3" x14ac:dyDescent="0.25">
      <c r="A783" s="67">
        <v>44408</v>
      </c>
      <c r="B783" s="3">
        <v>8959</v>
      </c>
      <c r="C783" s="3">
        <v>17157</v>
      </c>
    </row>
    <row r="784" spans="1:3" x14ac:dyDescent="0.25">
      <c r="A784" s="67">
        <v>44409</v>
      </c>
      <c r="B784" s="3">
        <v>6407</v>
      </c>
      <c r="C784" s="3">
        <v>13335</v>
      </c>
    </row>
    <row r="785" spans="1:3" x14ac:dyDescent="0.25">
      <c r="A785" s="67">
        <v>44410</v>
      </c>
      <c r="B785" s="3">
        <v>3666</v>
      </c>
      <c r="C785" s="3">
        <v>13396</v>
      </c>
    </row>
    <row r="786" spans="1:3" x14ac:dyDescent="0.25">
      <c r="A786" s="67">
        <v>44411</v>
      </c>
      <c r="B786" s="3">
        <v>3819</v>
      </c>
      <c r="C786" s="3">
        <v>10599</v>
      </c>
    </row>
    <row r="787" spans="1:3" x14ac:dyDescent="0.25">
      <c r="A787" s="67">
        <v>44412</v>
      </c>
      <c r="B787" s="3">
        <v>4003</v>
      </c>
      <c r="C787" s="3">
        <v>15283</v>
      </c>
    </row>
    <row r="788" spans="1:3" x14ac:dyDescent="0.25">
      <c r="A788" s="67">
        <v>44413</v>
      </c>
      <c r="B788" s="3">
        <v>4501</v>
      </c>
      <c r="C788" s="3">
        <v>11469</v>
      </c>
    </row>
    <row r="789" spans="1:3" x14ac:dyDescent="0.25">
      <c r="A789" s="67">
        <v>44414</v>
      </c>
      <c r="B789" s="3">
        <v>6375</v>
      </c>
      <c r="C789" s="3">
        <v>13739</v>
      </c>
    </row>
    <row r="790" spans="1:3" x14ac:dyDescent="0.25">
      <c r="A790" s="67">
        <v>44415</v>
      </c>
      <c r="B790" s="3">
        <v>9452</v>
      </c>
      <c r="C790" s="3">
        <v>26355</v>
      </c>
    </row>
    <row r="791" spans="1:3" x14ac:dyDescent="0.25">
      <c r="A791" s="67">
        <v>44416</v>
      </c>
      <c r="B791" s="3">
        <v>6668</v>
      </c>
      <c r="C791" s="3">
        <v>13377</v>
      </c>
    </row>
    <row r="792" spans="1:3" x14ac:dyDescent="0.25">
      <c r="A792" s="67">
        <v>44417</v>
      </c>
      <c r="B792" s="3">
        <v>4122</v>
      </c>
      <c r="C792" s="3">
        <v>12583</v>
      </c>
    </row>
    <row r="793" spans="1:3" x14ac:dyDescent="0.25">
      <c r="A793" s="67">
        <v>44418</v>
      </c>
      <c r="B793" s="3">
        <v>4007</v>
      </c>
      <c r="C793" s="3">
        <v>13245</v>
      </c>
    </row>
    <row r="794" spans="1:3" x14ac:dyDescent="0.25">
      <c r="A794" s="67">
        <v>44419</v>
      </c>
      <c r="B794" s="3">
        <v>3966</v>
      </c>
      <c r="C794" s="3">
        <v>15924</v>
      </c>
    </row>
    <row r="795" spans="1:3" x14ac:dyDescent="0.25">
      <c r="A795" s="67">
        <v>44420</v>
      </c>
      <c r="B795" s="3">
        <v>4402</v>
      </c>
      <c r="C795" s="3">
        <v>11901</v>
      </c>
    </row>
    <row r="796" spans="1:3" x14ac:dyDescent="0.25">
      <c r="A796" s="67">
        <v>44421</v>
      </c>
      <c r="B796" s="3">
        <v>5622</v>
      </c>
      <c r="C796" s="3">
        <v>13315</v>
      </c>
    </row>
    <row r="797" spans="1:3" x14ac:dyDescent="0.25">
      <c r="A797" s="67">
        <v>44422</v>
      </c>
      <c r="B797" s="3">
        <v>7720</v>
      </c>
      <c r="C797" s="3">
        <v>15931</v>
      </c>
    </row>
    <row r="798" spans="1:3" x14ac:dyDescent="0.25">
      <c r="A798" s="67">
        <v>44423</v>
      </c>
      <c r="B798" s="3">
        <v>6000</v>
      </c>
      <c r="C798" s="3">
        <v>16442</v>
      </c>
    </row>
    <row r="799" spans="1:3" x14ac:dyDescent="0.25">
      <c r="A799" s="67">
        <v>44424</v>
      </c>
      <c r="B799" s="3">
        <v>3582</v>
      </c>
      <c r="C799" s="3">
        <v>17757</v>
      </c>
    </row>
    <row r="800" spans="1:3" x14ac:dyDescent="0.25">
      <c r="A800" s="67">
        <v>44425</v>
      </c>
      <c r="B800" s="3">
        <v>3709</v>
      </c>
      <c r="C800" s="3">
        <v>15066</v>
      </c>
    </row>
    <row r="801" spans="1:3" x14ac:dyDescent="0.25">
      <c r="A801" s="67">
        <v>44426</v>
      </c>
      <c r="B801" s="3">
        <v>3865</v>
      </c>
      <c r="C801" s="3">
        <v>15814</v>
      </c>
    </row>
    <row r="802" spans="1:3" x14ac:dyDescent="0.25">
      <c r="A802" s="67">
        <v>44427</v>
      </c>
      <c r="B802" s="3">
        <v>4123</v>
      </c>
      <c r="C802" s="3">
        <v>16454</v>
      </c>
    </row>
    <row r="803" spans="1:3" x14ac:dyDescent="0.25">
      <c r="A803" s="67">
        <v>44428</v>
      </c>
      <c r="B803" s="3">
        <v>5666</v>
      </c>
      <c r="C803" s="3">
        <v>17037</v>
      </c>
    </row>
    <row r="804" spans="1:3" x14ac:dyDescent="0.25">
      <c r="A804" s="67">
        <v>44429</v>
      </c>
      <c r="B804" s="3">
        <v>8367</v>
      </c>
      <c r="C804" s="3">
        <v>29820</v>
      </c>
    </row>
    <row r="805" spans="1:3" x14ac:dyDescent="0.25">
      <c r="A805" s="67">
        <v>44430</v>
      </c>
      <c r="B805" s="3">
        <v>6206</v>
      </c>
      <c r="C805" s="3">
        <v>15460</v>
      </c>
    </row>
    <row r="806" spans="1:3" x14ac:dyDescent="0.25">
      <c r="A806" s="67">
        <v>44431</v>
      </c>
      <c r="B806" s="3">
        <v>3852</v>
      </c>
      <c r="C806" s="3">
        <v>14032</v>
      </c>
    </row>
  </sheetData>
  <mergeCells count="2">
    <mergeCell ref="E17:S18"/>
    <mergeCell ref="E19:S2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C8877-162A-4396-9A54-6FC1E717F59B}">
  <sheetPr codeName="Sheet8"/>
  <dimension ref="A1:AJ70"/>
  <sheetViews>
    <sheetView showGridLines="0" zoomScale="80" zoomScaleNormal="80" workbookViewId="0">
      <pane xSplit="2" ySplit="3" topLeftCell="R4" activePane="bottomRight" state="frozen"/>
      <selection activeCell="Q21" sqref="Q21"/>
      <selection pane="topRight" activeCell="Q21" sqref="Q21"/>
      <selection pane="bottomLeft" activeCell="Q21" sqref="Q21"/>
      <selection pane="bottomRight" activeCell="K29" sqref="K29"/>
    </sheetView>
  </sheetViews>
  <sheetFormatPr defaultRowHeight="15" x14ac:dyDescent="0.25"/>
  <cols>
    <col min="1" max="1" width="36.5703125" hidden="1" customWidth="1"/>
    <col min="2" max="2" width="34.140625" bestFit="1" customWidth="1"/>
    <col min="3" max="3" width="30.7109375" customWidth="1"/>
    <col min="4" max="4" width="13.5703125" bestFit="1" customWidth="1"/>
    <col min="5" max="5" width="18.140625" bestFit="1" customWidth="1"/>
    <col min="6" max="6" width="14.140625" bestFit="1" customWidth="1"/>
    <col min="8" max="8" width="10.85546875" bestFit="1" customWidth="1"/>
    <col min="9" max="9" width="11" bestFit="1" customWidth="1"/>
    <col min="10" max="10" width="11" customWidth="1"/>
    <col min="11" max="11" width="15.7109375" customWidth="1"/>
    <col min="12" max="12" width="13" hidden="1" customWidth="1"/>
    <col min="13" max="13" width="9.85546875" hidden="1" customWidth="1"/>
    <col min="14" max="14" width="11.140625" hidden="1" customWidth="1"/>
    <col min="15" max="15" width="20.5703125" hidden="1" customWidth="1"/>
    <col min="16" max="16" width="19.7109375" hidden="1" customWidth="1"/>
    <col min="17" max="17" width="14.28515625" hidden="1" customWidth="1"/>
    <col min="18" max="18" width="11.42578125" bestFit="1" customWidth="1"/>
    <col min="19" max="19" width="13" bestFit="1" customWidth="1"/>
    <col min="20" max="20" width="14.42578125" bestFit="1" customWidth="1"/>
    <col min="31" max="32" width="9.140625" style="31"/>
    <col min="33" max="33" width="22.140625" style="31" customWidth="1"/>
    <col min="34" max="36" width="9.140625" style="31"/>
  </cols>
  <sheetData>
    <row r="1" spans="1:36" ht="15.75" x14ac:dyDescent="0.25">
      <c r="B1" s="329" t="s">
        <v>4</v>
      </c>
      <c r="C1" s="330"/>
      <c r="D1" s="330"/>
      <c r="E1" s="330"/>
      <c r="F1" s="330"/>
      <c r="G1" s="330"/>
      <c r="H1" s="330"/>
      <c r="I1" s="330"/>
      <c r="J1" s="330"/>
      <c r="K1" s="330"/>
      <c r="L1" s="330"/>
      <c r="M1" s="330"/>
      <c r="N1" s="330"/>
      <c r="R1" t="s">
        <v>315</v>
      </c>
      <c r="AF1" s="69"/>
      <c r="AG1" s="69"/>
      <c r="AH1" s="69" t="s">
        <v>66</v>
      </c>
      <c r="AI1" s="70"/>
      <c r="AJ1" s="70"/>
    </row>
    <row r="2" spans="1:36" ht="15.75" customHeight="1" x14ac:dyDescent="0.25">
      <c r="C2">
        <v>1000</v>
      </c>
      <c r="F2" s="3">
        <v>288933.27705419995</v>
      </c>
      <c r="L2">
        <v>187.113586821008</v>
      </c>
      <c r="R2" t="s">
        <v>314</v>
      </c>
      <c r="AF2" s="70"/>
      <c r="AG2" s="70"/>
      <c r="AH2" s="70"/>
      <c r="AI2" s="70"/>
      <c r="AJ2" s="70"/>
    </row>
    <row r="3" spans="1:36" ht="30" x14ac:dyDescent="0.25">
      <c r="B3" s="4" t="s">
        <v>5</v>
      </c>
      <c r="C3" s="4" t="s">
        <v>6</v>
      </c>
      <c r="D3" s="4" t="s">
        <v>269</v>
      </c>
      <c r="E3" s="5" t="s">
        <v>92</v>
      </c>
      <c r="F3" s="4" t="s">
        <v>9</v>
      </c>
      <c r="G3" s="5" t="s">
        <v>171</v>
      </c>
      <c r="H3" s="5" t="s">
        <v>10</v>
      </c>
      <c r="I3" s="4" t="s">
        <v>11</v>
      </c>
      <c r="J3" s="4" t="s">
        <v>268</v>
      </c>
      <c r="K3" s="4" t="s">
        <v>13</v>
      </c>
      <c r="L3" s="4" t="s">
        <v>14</v>
      </c>
      <c r="M3" s="4" t="s">
        <v>15</v>
      </c>
      <c r="N3" s="4" t="s">
        <v>16</v>
      </c>
      <c r="AF3" s="80" t="s">
        <v>68</v>
      </c>
      <c r="AG3" s="80" t="s">
        <v>69</v>
      </c>
      <c r="AH3" s="80"/>
      <c r="AI3" s="81"/>
      <c r="AJ3" s="70"/>
    </row>
    <row r="4" spans="1:36" hidden="1" x14ac:dyDescent="0.25">
      <c r="A4" t="s">
        <v>17</v>
      </c>
      <c r="B4" s="6" t="s">
        <v>18</v>
      </c>
      <c r="C4" s="7">
        <v>0</v>
      </c>
      <c r="D4" s="7">
        <v>116763.15999999997</v>
      </c>
      <c r="E4" s="7">
        <f>IFERROR(VLOOKUP(A4,$AG$3:$AH$77,2,FALSE),0)</f>
        <v>3.8138999999999998E-3</v>
      </c>
      <c r="F4" s="8">
        <f>E4/$F$2</f>
        <v>1.3199933350994956E-8</v>
      </c>
      <c r="G4" s="8">
        <f>D4/$D$23</f>
        <v>0.15693758648864045</v>
      </c>
      <c r="H4" s="8">
        <f t="shared" ref="H4:H22" si="0">E4/SUM($E$4:$E$22)</f>
        <v>1.2926471663042636E-7</v>
      </c>
      <c r="I4" s="9">
        <f>IFERROR((D4/E4),0)</f>
        <v>30615160.334565662</v>
      </c>
      <c r="J4" s="10">
        <f>IFERROR(E4/C4*1000,0)</f>
        <v>0</v>
      </c>
      <c r="K4" s="11">
        <f>IFERROR(D4/C4*1000,0)</f>
        <v>0</v>
      </c>
      <c r="L4" s="12">
        <f t="shared" ref="L4:L22" si="1">E4*$L$2</f>
        <v>0.71363250877664242</v>
      </c>
      <c r="M4" s="11">
        <f>L4/12</f>
        <v>5.9469375731386866E-2</v>
      </c>
      <c r="N4" s="11">
        <f t="shared" ref="N4:N22" si="2">IFERROR(M4/D4,0)</f>
        <v>5.0931625806792891E-7</v>
      </c>
      <c r="O4" s="43"/>
      <c r="AF4" s="80" t="s">
        <v>70</v>
      </c>
      <c r="AG4" s="80" t="s">
        <v>27</v>
      </c>
      <c r="AH4" s="82">
        <v>7802.2462173000004</v>
      </c>
      <c r="AI4" s="81"/>
      <c r="AJ4" s="70"/>
    </row>
    <row r="5" spans="1:36" ht="18.75" customHeight="1" x14ac:dyDescent="0.25">
      <c r="A5" t="s">
        <v>19</v>
      </c>
      <c r="B5" s="6" t="s">
        <v>20</v>
      </c>
      <c r="C5" s="7">
        <v>48454784</v>
      </c>
      <c r="D5" s="7">
        <v>225543.21999999997</v>
      </c>
      <c r="E5" s="7">
        <f t="shared" ref="E5:E22" si="3">IFERROR(VLOOKUP(A5,$AG$3:$AH$77,2,FALSE),0)</f>
        <v>11539.548969699998</v>
      </c>
      <c r="F5" s="8">
        <f t="shared" ref="F5:F22" si="4">E5/$F$2</f>
        <v>3.9938455990084297E-2</v>
      </c>
      <c r="G5" s="8">
        <f t="shared" ref="G5:G21" si="5">D5/$D$23</f>
        <v>0.30314534649179126</v>
      </c>
      <c r="H5" s="8">
        <f t="shared" si="0"/>
        <v>0.39111055025333613</v>
      </c>
      <c r="I5" s="9">
        <f t="shared" ref="I5:I21" si="6">IFERROR((D5/E5),0)</f>
        <v>19.545237044551801</v>
      </c>
      <c r="J5" s="10">
        <f>IFERROR(E5/C5*1000,0)</f>
        <v>0.23815087009158886</v>
      </c>
      <c r="K5" s="11">
        <f t="shared" ref="K5:K23" si="7">IFERROR(D5/C5*1000,0)</f>
        <v>4.6547152083063663</v>
      </c>
      <c r="L5" s="12">
        <f t="shared" si="1"/>
        <v>2159206.3980172337</v>
      </c>
      <c r="M5" s="11">
        <f t="shared" ref="M5:M21" si="8">L5/12</f>
        <v>179933.86650143613</v>
      </c>
      <c r="N5" s="11">
        <f t="shared" si="2"/>
        <v>0.79777998425949648</v>
      </c>
      <c r="O5" s="43"/>
      <c r="AF5" s="80" t="s">
        <v>72</v>
      </c>
      <c r="AG5" s="80" t="s">
        <v>29</v>
      </c>
      <c r="AH5" s="82">
        <v>1104.7102848999994</v>
      </c>
      <c r="AI5" s="81"/>
      <c r="AJ5" s="70"/>
    </row>
    <row r="6" spans="1:36" hidden="1" x14ac:dyDescent="0.25">
      <c r="A6" t="s">
        <v>21</v>
      </c>
      <c r="B6" s="6" t="s">
        <v>22</v>
      </c>
      <c r="C6" s="7">
        <v>0</v>
      </c>
      <c r="D6" s="7">
        <v>57157.139999999992</v>
      </c>
      <c r="E6" s="7">
        <f t="shared" si="3"/>
        <v>0</v>
      </c>
      <c r="F6" s="8">
        <f t="shared" si="4"/>
        <v>0</v>
      </c>
      <c r="G6" s="8">
        <f t="shared" si="5"/>
        <v>7.6823063046540796E-2</v>
      </c>
      <c r="H6" s="8">
        <f t="shared" si="0"/>
        <v>0</v>
      </c>
      <c r="I6" s="9">
        <f t="shared" si="6"/>
        <v>0</v>
      </c>
      <c r="J6" s="10">
        <f t="shared" ref="J6:J23" si="9">IFERROR(E6/C6*1000,0)</f>
        <v>0</v>
      </c>
      <c r="K6" s="11">
        <f t="shared" si="7"/>
        <v>0</v>
      </c>
      <c r="L6" s="12">
        <f t="shared" si="1"/>
        <v>0</v>
      </c>
      <c r="M6" s="11">
        <f t="shared" si="8"/>
        <v>0</v>
      </c>
      <c r="N6" s="11">
        <f t="shared" si="2"/>
        <v>0</v>
      </c>
      <c r="O6" s="43"/>
      <c r="AF6" s="80"/>
      <c r="AG6" s="80" t="s">
        <v>149</v>
      </c>
      <c r="AH6" s="82">
        <v>10422.9785464</v>
      </c>
      <c r="AI6" s="81"/>
      <c r="AJ6" s="70"/>
    </row>
    <row r="7" spans="1:36" x14ac:dyDescent="0.25">
      <c r="A7" t="s">
        <v>23</v>
      </c>
      <c r="B7" s="6" t="s">
        <v>24</v>
      </c>
      <c r="C7" s="7">
        <v>242156.99999999997</v>
      </c>
      <c r="D7" s="7">
        <v>49213.039999999986</v>
      </c>
      <c r="E7" s="7">
        <f t="shared" si="3"/>
        <v>2824.3933273000011</v>
      </c>
      <c r="F7" s="32">
        <f t="shared" si="4"/>
        <v>9.775244153584231E-3</v>
      </c>
      <c r="G7" s="8">
        <f>D7/$D$23</f>
        <v>6.6145655199541714E-2</v>
      </c>
      <c r="H7" s="8">
        <f t="shared" si="0"/>
        <v>9.5727314063373897E-2</v>
      </c>
      <c r="I7" s="9">
        <f>IFERROR((D7/E7),0)</f>
        <v>17.424287022744647</v>
      </c>
      <c r="J7" s="10">
        <f>IFERROR(E7/C7*1000,0)</f>
        <v>11.663480003881785</v>
      </c>
      <c r="K7" s="11">
        <f>IFERROR(D7/C7*1000,0)</f>
        <v>203.22782327167909</v>
      </c>
      <c r="L7" s="12">
        <f t="shared" si="1"/>
        <v>528482.36606442439</v>
      </c>
      <c r="M7" s="11">
        <f t="shared" si="8"/>
        <v>44040.197172035369</v>
      </c>
      <c r="N7" s="11">
        <f t="shared" si="2"/>
        <v>0.89488877687774182</v>
      </c>
      <c r="O7" s="43"/>
      <c r="AF7" s="80"/>
      <c r="AG7" s="80" t="s">
        <v>113</v>
      </c>
      <c r="AH7" s="82">
        <v>619.84215879999999</v>
      </c>
      <c r="AI7" s="81"/>
      <c r="AJ7" s="70"/>
    </row>
    <row r="8" spans="1:36" hidden="1" x14ac:dyDescent="0.25">
      <c r="A8" t="s">
        <v>25</v>
      </c>
      <c r="B8" s="6" t="s">
        <v>26</v>
      </c>
      <c r="C8" s="7">
        <v>0</v>
      </c>
      <c r="D8" s="7"/>
      <c r="E8" s="7">
        <f t="shared" si="3"/>
        <v>0</v>
      </c>
      <c r="F8" s="8">
        <f t="shared" si="4"/>
        <v>0</v>
      </c>
      <c r="G8" s="8">
        <f t="shared" si="5"/>
        <v>0</v>
      </c>
      <c r="H8" s="8">
        <f t="shared" si="0"/>
        <v>0</v>
      </c>
      <c r="I8" s="9">
        <f t="shared" si="6"/>
        <v>0</v>
      </c>
      <c r="J8" s="10">
        <f t="shared" si="9"/>
        <v>0</v>
      </c>
      <c r="K8" s="11">
        <f t="shared" si="7"/>
        <v>0</v>
      </c>
      <c r="L8" s="12">
        <f t="shared" si="1"/>
        <v>0</v>
      </c>
      <c r="M8" s="11">
        <f t="shared" si="8"/>
        <v>0</v>
      </c>
      <c r="N8" s="11">
        <f t="shared" si="2"/>
        <v>0</v>
      </c>
      <c r="O8" s="43"/>
      <c r="AF8" s="80"/>
      <c r="AG8" s="80" t="s">
        <v>114</v>
      </c>
      <c r="AH8" s="82">
        <v>0</v>
      </c>
      <c r="AI8" s="81"/>
      <c r="AJ8" s="70"/>
    </row>
    <row r="9" spans="1:36" x14ac:dyDescent="0.25">
      <c r="A9" t="s">
        <v>27</v>
      </c>
      <c r="B9" s="6" t="s">
        <v>28</v>
      </c>
      <c r="C9" s="7">
        <v>537544.99999999988</v>
      </c>
      <c r="D9" s="7">
        <v>173073.02000000002</v>
      </c>
      <c r="E9" s="7">
        <f t="shared" si="3"/>
        <v>7802.2462173000004</v>
      </c>
      <c r="F9" s="8">
        <f t="shared" si="4"/>
        <v>2.7003626224183258E-2</v>
      </c>
      <c r="G9" s="8">
        <f t="shared" si="5"/>
        <v>0.23262184789363535</v>
      </c>
      <c r="H9" s="14">
        <f t="shared" si="0"/>
        <v>0.26444194823149547</v>
      </c>
      <c r="I9" s="9">
        <f t="shared" si="6"/>
        <v>22.182460688851812</v>
      </c>
      <c r="J9" s="10">
        <f>IFERROR(E9/C9*1000,0)</f>
        <v>14.514591740784496</v>
      </c>
      <c r="K9" s="11">
        <f>IFERROR(D9/C9*1000,0)</f>
        <v>321.9693607046853</v>
      </c>
      <c r="L9" s="12">
        <f t="shared" si="1"/>
        <v>1459906.2749796449</v>
      </c>
      <c r="M9" s="11">
        <f t="shared" si="8"/>
        <v>121658.85624830374</v>
      </c>
      <c r="N9" s="11">
        <f t="shared" si="2"/>
        <v>0.70293368803701306</v>
      </c>
      <c r="O9" s="43"/>
      <c r="AF9" s="80"/>
      <c r="AG9" s="80" t="s">
        <v>115</v>
      </c>
      <c r="AH9" s="82">
        <v>0</v>
      </c>
      <c r="AI9" s="81"/>
      <c r="AJ9" s="70"/>
    </row>
    <row r="10" spans="1:36" x14ac:dyDescent="0.25">
      <c r="A10" t="s">
        <v>29</v>
      </c>
      <c r="B10" s="6" t="s">
        <v>30</v>
      </c>
      <c r="C10" s="7">
        <v>103872.99999999999</v>
      </c>
      <c r="D10" s="7">
        <v>27543.9</v>
      </c>
      <c r="E10" s="7">
        <f t="shared" si="3"/>
        <v>1104.7102848999994</v>
      </c>
      <c r="F10" s="8">
        <f t="shared" si="4"/>
        <v>3.8234096680140124E-3</v>
      </c>
      <c r="G10" s="8">
        <f t="shared" si="5"/>
        <v>3.7020865044115496E-2</v>
      </c>
      <c r="H10" s="8">
        <f t="shared" si="0"/>
        <v>3.7442004755320273E-2</v>
      </c>
      <c r="I10" s="9">
        <f t="shared" si="6"/>
        <v>24.933143446286763</v>
      </c>
      <c r="J10" s="10">
        <f t="shared" si="9"/>
        <v>10.635201495094966</v>
      </c>
      <c r="K10" s="11">
        <f t="shared" si="7"/>
        <v>265.16900445736621</v>
      </c>
      <c r="L10" s="12">
        <f t="shared" si="1"/>
        <v>206706.30380569652</v>
      </c>
      <c r="M10" s="11">
        <f t="shared" si="8"/>
        <v>17225.525317141375</v>
      </c>
      <c r="N10" s="11">
        <f t="shared" si="2"/>
        <v>0.62538439789359435</v>
      </c>
      <c r="O10" s="43"/>
      <c r="AF10" s="80"/>
      <c r="AG10" s="80" t="s">
        <v>116</v>
      </c>
      <c r="AH10" s="82">
        <v>0</v>
      </c>
      <c r="AI10" s="81"/>
      <c r="AJ10" s="70"/>
    </row>
    <row r="11" spans="1:36" hidden="1" x14ac:dyDescent="0.25">
      <c r="A11" t="s">
        <v>31</v>
      </c>
      <c r="B11" s="6" t="s">
        <v>32</v>
      </c>
      <c r="C11" s="7">
        <v>2821425</v>
      </c>
      <c r="D11" s="7">
        <v>5591.6</v>
      </c>
      <c r="E11" s="7">
        <f t="shared" si="3"/>
        <v>190.00698069999999</v>
      </c>
      <c r="F11" s="8">
        <f t="shared" si="4"/>
        <v>6.5761542816114343E-4</v>
      </c>
      <c r="G11" s="8">
        <f t="shared" si="5"/>
        <v>7.5154886918946196E-3</v>
      </c>
      <c r="H11" s="8">
        <f t="shared" si="0"/>
        <v>6.43991675659781E-3</v>
      </c>
      <c r="I11" s="9">
        <f t="shared" si="6"/>
        <v>29.428392469582569</v>
      </c>
      <c r="J11" s="10">
        <f t="shared" si="9"/>
        <v>6.7344331570039967E-2</v>
      </c>
      <c r="K11" s="11">
        <f t="shared" si="7"/>
        <v>1.9818354200448356</v>
      </c>
      <c r="L11" s="12">
        <f t="shared" si="1"/>
        <v>35552.887679807041</v>
      </c>
      <c r="M11" s="11">
        <f t="shared" si="8"/>
        <v>2962.7406399839201</v>
      </c>
      <c r="N11" s="11">
        <f t="shared" si="2"/>
        <v>0.52985561198653697</v>
      </c>
      <c r="O11" s="43"/>
      <c r="AF11" s="80"/>
      <c r="AG11" s="80" t="s">
        <v>117</v>
      </c>
      <c r="AH11" s="82">
        <v>0</v>
      </c>
      <c r="AI11" s="81"/>
      <c r="AJ11" s="70"/>
    </row>
    <row r="12" spans="1:36" hidden="1" x14ac:dyDescent="0.25">
      <c r="A12" t="s">
        <v>33</v>
      </c>
      <c r="B12" s="6" t="s">
        <v>34</v>
      </c>
      <c r="C12" s="7">
        <v>0</v>
      </c>
      <c r="D12" s="7"/>
      <c r="E12" s="7">
        <f t="shared" si="3"/>
        <v>0</v>
      </c>
      <c r="F12" s="8">
        <f t="shared" si="4"/>
        <v>0</v>
      </c>
      <c r="G12" s="8">
        <f t="shared" si="5"/>
        <v>0</v>
      </c>
      <c r="H12" s="8">
        <f t="shared" si="0"/>
        <v>0</v>
      </c>
      <c r="I12" s="9">
        <f t="shared" si="6"/>
        <v>0</v>
      </c>
      <c r="J12" s="10">
        <f t="shared" si="9"/>
        <v>0</v>
      </c>
      <c r="K12" s="11">
        <f t="shared" si="7"/>
        <v>0</v>
      </c>
      <c r="L12" s="12">
        <f t="shared" si="1"/>
        <v>0</v>
      </c>
      <c r="M12" s="11">
        <f t="shared" si="8"/>
        <v>0</v>
      </c>
      <c r="N12" s="11">
        <f t="shared" si="2"/>
        <v>0</v>
      </c>
      <c r="O12" s="43"/>
      <c r="AF12" s="80"/>
      <c r="AG12" s="80" t="s">
        <v>118</v>
      </c>
      <c r="AH12" s="82">
        <v>0</v>
      </c>
      <c r="AI12" s="81"/>
      <c r="AJ12" s="70"/>
    </row>
    <row r="13" spans="1:36" hidden="1" x14ac:dyDescent="0.25">
      <c r="A13" s="15" t="s">
        <v>35</v>
      </c>
      <c r="B13" s="16" t="s">
        <v>90</v>
      </c>
      <c r="C13" s="7"/>
      <c r="D13" s="7"/>
      <c r="E13" s="7">
        <f t="shared" si="3"/>
        <v>0</v>
      </c>
      <c r="F13" s="8">
        <f t="shared" si="4"/>
        <v>0</v>
      </c>
      <c r="G13" s="8">
        <f t="shared" si="5"/>
        <v>0</v>
      </c>
      <c r="H13" s="14">
        <f t="shared" si="0"/>
        <v>0</v>
      </c>
      <c r="I13" s="9">
        <f t="shared" si="6"/>
        <v>0</v>
      </c>
      <c r="J13" s="10">
        <f t="shared" si="9"/>
        <v>0</v>
      </c>
      <c r="K13" s="11">
        <f t="shared" si="7"/>
        <v>0</v>
      </c>
      <c r="L13" s="12">
        <f t="shared" si="1"/>
        <v>0</v>
      </c>
      <c r="M13" s="11">
        <f t="shared" si="8"/>
        <v>0</v>
      </c>
      <c r="N13" s="11">
        <f t="shared" si="2"/>
        <v>0</v>
      </c>
      <c r="O13" s="43"/>
      <c r="P13" t="s">
        <v>34</v>
      </c>
      <c r="AF13" s="80"/>
      <c r="AG13" s="80" t="s">
        <v>147</v>
      </c>
      <c r="AH13" s="82">
        <v>-2822.6116743999996</v>
      </c>
      <c r="AI13" s="81"/>
      <c r="AJ13" s="70"/>
    </row>
    <row r="14" spans="1:36" hidden="1" x14ac:dyDescent="0.25">
      <c r="A14" t="s">
        <v>282</v>
      </c>
      <c r="B14" s="17" t="s">
        <v>91</v>
      </c>
      <c r="C14" s="7"/>
      <c r="D14" s="7"/>
      <c r="E14" s="7">
        <f>IFERROR(VLOOKUP(A14,$AG$3:$AH$77,2,FALSE),0)</f>
        <v>0</v>
      </c>
      <c r="F14" s="8">
        <f>E14/$F$2</f>
        <v>0</v>
      </c>
      <c r="G14" s="8">
        <f t="shared" si="5"/>
        <v>0</v>
      </c>
      <c r="H14" s="14">
        <f t="shared" si="0"/>
        <v>0</v>
      </c>
      <c r="I14" s="9">
        <f t="shared" si="6"/>
        <v>0</v>
      </c>
      <c r="J14" s="10">
        <f>IFERROR(E14/C14*1000,0)</f>
        <v>0</v>
      </c>
      <c r="K14" s="11">
        <f>IFERROR(D14/C14*1000,0)</f>
        <v>0</v>
      </c>
      <c r="L14" s="12">
        <f t="shared" si="1"/>
        <v>0</v>
      </c>
      <c r="M14" s="11">
        <f t="shared" si="8"/>
        <v>0</v>
      </c>
      <c r="N14" s="11">
        <f t="shared" si="2"/>
        <v>0</v>
      </c>
      <c r="O14" s="43"/>
      <c r="AF14" s="80"/>
      <c r="AG14" s="80" t="s">
        <v>146</v>
      </c>
      <c r="AH14" s="82">
        <v>23995.659543199996</v>
      </c>
      <c r="AI14" s="81"/>
      <c r="AJ14" s="70"/>
    </row>
    <row r="15" spans="1:36" x14ac:dyDescent="0.25">
      <c r="A15" t="s">
        <v>37</v>
      </c>
      <c r="B15" s="6" t="s">
        <v>89</v>
      </c>
      <c r="C15" s="7">
        <v>294273.41935483896</v>
      </c>
      <c r="D15" s="7">
        <v>8162.6774193548454</v>
      </c>
      <c r="E15" s="7">
        <f t="shared" si="3"/>
        <v>267.14148779999977</v>
      </c>
      <c r="F15" s="8">
        <f t="shared" si="4"/>
        <v>9.2457847196980244E-4</v>
      </c>
      <c r="G15" s="8">
        <f t="shared" si="5"/>
        <v>1.0971190686162259E-2</v>
      </c>
      <c r="H15" s="8">
        <f t="shared" si="0"/>
        <v>9.054240730144332E-3</v>
      </c>
      <c r="I15" s="9">
        <f t="shared" si="6"/>
        <v>30.55563359543007</v>
      </c>
      <c r="J15" s="10">
        <f t="shared" si="9"/>
        <v>0.90780026407304182</v>
      </c>
      <c r="K15" s="11">
        <f>IFERROR(D15/C15*1000,0)</f>
        <v>27.738412246850526</v>
      </c>
      <c r="L15" s="12">
        <f t="shared" si="1"/>
        <v>49985.801970958506</v>
      </c>
      <c r="M15" s="11">
        <f t="shared" si="8"/>
        <v>4165.4834975798758</v>
      </c>
      <c r="N15" s="11">
        <f t="shared" si="2"/>
        <v>0.51030847889479669</v>
      </c>
      <c r="O15" s="43"/>
      <c r="AF15" s="80"/>
      <c r="AG15" s="80" t="s">
        <v>148</v>
      </c>
      <c r="AH15" s="82">
        <v>12884.231975999997</v>
      </c>
      <c r="AI15" s="81"/>
      <c r="AJ15" s="70"/>
    </row>
    <row r="16" spans="1:36" hidden="1" x14ac:dyDescent="0.25">
      <c r="A16" t="s">
        <v>38</v>
      </c>
      <c r="B16" s="6" t="s">
        <v>39</v>
      </c>
      <c r="C16" s="7">
        <v>0</v>
      </c>
      <c r="D16" s="7"/>
      <c r="E16" s="7">
        <f t="shared" si="3"/>
        <v>0</v>
      </c>
      <c r="F16" s="8">
        <f t="shared" si="4"/>
        <v>0</v>
      </c>
      <c r="G16" s="8">
        <f t="shared" si="5"/>
        <v>0</v>
      </c>
      <c r="H16" s="8">
        <f t="shared" si="0"/>
        <v>0</v>
      </c>
      <c r="I16" s="9">
        <f t="shared" si="6"/>
        <v>0</v>
      </c>
      <c r="J16" s="10">
        <f t="shared" si="9"/>
        <v>0</v>
      </c>
      <c r="K16" s="11">
        <f t="shared" si="7"/>
        <v>0</v>
      </c>
      <c r="L16" s="12">
        <f t="shared" si="1"/>
        <v>0</v>
      </c>
      <c r="M16" s="11">
        <f t="shared" si="8"/>
        <v>0</v>
      </c>
      <c r="N16" s="11">
        <f t="shared" si="2"/>
        <v>0</v>
      </c>
      <c r="O16" s="43"/>
      <c r="AF16" s="80"/>
      <c r="AG16" s="80" t="s">
        <v>139</v>
      </c>
      <c r="AH16" s="82">
        <v>0</v>
      </c>
      <c r="AI16" s="81"/>
      <c r="AJ16" s="70"/>
    </row>
    <row r="17" spans="1:36" hidden="1" x14ac:dyDescent="0.25">
      <c r="A17" t="s">
        <v>40</v>
      </c>
      <c r="B17" s="6" t="s">
        <v>98</v>
      </c>
      <c r="C17" s="7">
        <v>0</v>
      </c>
      <c r="D17" s="7"/>
      <c r="E17" s="7">
        <f t="shared" si="3"/>
        <v>0</v>
      </c>
      <c r="F17" s="8">
        <f t="shared" si="4"/>
        <v>0</v>
      </c>
      <c r="G17" s="8">
        <f t="shared" si="5"/>
        <v>0</v>
      </c>
      <c r="H17" s="8">
        <f t="shared" si="0"/>
        <v>0</v>
      </c>
      <c r="I17" s="9">
        <f t="shared" si="6"/>
        <v>0</v>
      </c>
      <c r="J17" s="10">
        <f t="shared" si="9"/>
        <v>0</v>
      </c>
      <c r="K17" s="11">
        <f t="shared" si="7"/>
        <v>0</v>
      </c>
      <c r="L17" s="12">
        <f t="shared" si="1"/>
        <v>0</v>
      </c>
      <c r="M17" s="11">
        <f t="shared" si="8"/>
        <v>0</v>
      </c>
      <c r="N17" s="11">
        <f t="shared" si="2"/>
        <v>0</v>
      </c>
      <c r="O17" s="43"/>
      <c r="AF17" s="80"/>
      <c r="AG17" s="80" t="s">
        <v>150</v>
      </c>
      <c r="AH17" s="82">
        <v>0</v>
      </c>
      <c r="AI17" s="81"/>
      <c r="AJ17" s="70"/>
    </row>
    <row r="18" spans="1:36" x14ac:dyDescent="0.25">
      <c r="A18" t="s">
        <v>84</v>
      </c>
      <c r="B18" s="6" t="s">
        <v>93</v>
      </c>
      <c r="C18" s="20">
        <v>7769949.0000000028</v>
      </c>
      <c r="D18" s="20">
        <v>61455.130020999997</v>
      </c>
      <c r="E18" s="7">
        <f t="shared" si="3"/>
        <v>4187.7785641999999</v>
      </c>
      <c r="F18" s="14">
        <f t="shared" si="4"/>
        <v>1.4493929556665187E-2</v>
      </c>
      <c r="G18" s="8">
        <f t="shared" si="5"/>
        <v>8.2599852409281596E-2</v>
      </c>
      <c r="H18" s="8">
        <f t="shared" si="0"/>
        <v>0.14193660279826076</v>
      </c>
      <c r="I18" s="9">
        <f t="shared" si="6"/>
        <v>14.674875731577727</v>
      </c>
      <c r="J18" s="10">
        <f t="shared" si="9"/>
        <v>0.53897117782883752</v>
      </c>
      <c r="K18" s="11">
        <f t="shared" si="7"/>
        <v>7.9093350575402708</v>
      </c>
      <c r="L18" s="12">
        <f t="shared" si="1"/>
        <v>783590.26795959286</v>
      </c>
      <c r="M18" s="11">
        <f t="shared" si="8"/>
        <v>65299.188996632736</v>
      </c>
      <c r="N18" s="11">
        <f t="shared" si="2"/>
        <v>1.062550660527757</v>
      </c>
      <c r="O18" s="43"/>
      <c r="AF18" s="80"/>
      <c r="AG18" s="80" t="s">
        <v>133</v>
      </c>
      <c r="AH18" s="82">
        <v>0</v>
      </c>
      <c r="AI18" s="81"/>
      <c r="AJ18" s="70"/>
    </row>
    <row r="19" spans="1:36" hidden="1" x14ac:dyDescent="0.25">
      <c r="A19" t="s">
        <v>85</v>
      </c>
      <c r="B19" s="6" t="s">
        <v>94</v>
      </c>
      <c r="C19" s="7">
        <v>800355.00000000012</v>
      </c>
      <c r="D19" s="7">
        <v>1416.7800000000002</v>
      </c>
      <c r="E19" s="7">
        <f t="shared" si="3"/>
        <v>154.43774660000003</v>
      </c>
      <c r="F19" s="8">
        <f t="shared" si="4"/>
        <v>5.3451007157970807E-4</v>
      </c>
      <c r="G19" s="8">
        <f t="shared" si="5"/>
        <v>1.9042481702737069E-3</v>
      </c>
      <c r="H19" s="8">
        <f t="shared" si="0"/>
        <v>5.2343668033484345E-3</v>
      </c>
      <c r="I19" s="9">
        <f t="shared" si="6"/>
        <v>9.1737935264590291</v>
      </c>
      <c r="J19" s="10">
        <f t="shared" si="9"/>
        <v>0.19296155655927683</v>
      </c>
      <c r="K19" s="11">
        <f t="shared" si="7"/>
        <v>1.7701894784189516</v>
      </c>
      <c r="L19" s="12">
        <f t="shared" si="1"/>
        <v>28897.400706879936</v>
      </c>
      <c r="M19" s="11">
        <f t="shared" si="8"/>
        <v>2408.116725573328</v>
      </c>
      <c r="N19" s="11">
        <f t="shared" si="2"/>
        <v>1.6997111235148208</v>
      </c>
      <c r="O19" s="43"/>
      <c r="AF19" s="80"/>
      <c r="AG19" s="80" t="s">
        <v>128</v>
      </c>
      <c r="AH19" s="82">
        <v>0</v>
      </c>
      <c r="AI19" s="81"/>
      <c r="AJ19" s="70"/>
    </row>
    <row r="20" spans="1:36" hidden="1" x14ac:dyDescent="0.25">
      <c r="A20" t="s">
        <v>86</v>
      </c>
      <c r="B20" s="6" t="s">
        <v>95</v>
      </c>
      <c r="C20" s="7">
        <v>0</v>
      </c>
      <c r="D20" s="7"/>
      <c r="E20" s="7">
        <f t="shared" si="3"/>
        <v>0</v>
      </c>
      <c r="F20" s="8">
        <f t="shared" si="4"/>
        <v>0</v>
      </c>
      <c r="G20" s="8">
        <f t="shared" si="5"/>
        <v>0</v>
      </c>
      <c r="H20" s="8">
        <f t="shared" si="0"/>
        <v>0</v>
      </c>
      <c r="I20" s="9">
        <f t="shared" si="6"/>
        <v>0</v>
      </c>
      <c r="J20" s="10">
        <f t="shared" si="9"/>
        <v>0</v>
      </c>
      <c r="K20" s="11">
        <f t="shared" si="7"/>
        <v>0</v>
      </c>
      <c r="L20" s="12">
        <f t="shared" si="1"/>
        <v>0</v>
      </c>
      <c r="M20" s="11">
        <f t="shared" si="8"/>
        <v>0</v>
      </c>
      <c r="N20" s="11">
        <f t="shared" si="2"/>
        <v>0</v>
      </c>
      <c r="O20" s="43"/>
      <c r="AF20" s="80"/>
      <c r="AG20" s="80" t="s">
        <v>107</v>
      </c>
      <c r="AH20" s="82">
        <v>0</v>
      </c>
      <c r="AI20" s="81"/>
      <c r="AJ20" s="70"/>
    </row>
    <row r="21" spans="1:36" hidden="1" x14ac:dyDescent="0.25">
      <c r="A21" t="s">
        <v>87</v>
      </c>
      <c r="B21" s="6" t="s">
        <v>96</v>
      </c>
      <c r="C21" s="7">
        <v>48116</v>
      </c>
      <c r="D21" s="7">
        <v>1000</v>
      </c>
      <c r="E21" s="7">
        <f t="shared" si="3"/>
        <v>22.0079496</v>
      </c>
      <c r="F21" s="8">
        <f t="shared" si="4"/>
        <v>7.6169660429496351E-5</v>
      </c>
      <c r="G21" s="8">
        <f t="shared" si="5"/>
        <v>1.3440676536044457E-3</v>
      </c>
      <c r="H21" s="8">
        <f t="shared" si="0"/>
        <v>7.4591661256475132E-4</v>
      </c>
      <c r="I21" s="9">
        <f t="shared" si="6"/>
        <v>45.438126594037641</v>
      </c>
      <c r="J21" s="10">
        <f t="shared" si="9"/>
        <v>0.45739358217640702</v>
      </c>
      <c r="K21" s="11">
        <f t="shared" si="7"/>
        <v>20.783107490231941</v>
      </c>
      <c r="L21" s="12">
        <f t="shared" si="1"/>
        <v>4117.9863882319678</v>
      </c>
      <c r="M21" s="11">
        <f t="shared" si="8"/>
        <v>343.165532352664</v>
      </c>
      <c r="N21" s="11">
        <f t="shared" si="2"/>
        <v>0.343165532352664</v>
      </c>
      <c r="O21" s="43"/>
      <c r="AF21" s="80"/>
      <c r="AG21" s="80" t="s">
        <v>108</v>
      </c>
      <c r="AH21" s="82">
        <v>3772.1185022000004</v>
      </c>
      <c r="AI21" s="81"/>
      <c r="AJ21" s="70"/>
    </row>
    <row r="22" spans="1:36" x14ac:dyDescent="0.25">
      <c r="A22" t="s">
        <v>88</v>
      </c>
      <c r="B22" s="6" t="s">
        <v>97</v>
      </c>
      <c r="C22" s="7">
        <v>7774504</v>
      </c>
      <c r="D22" s="7">
        <v>17090.499993000001</v>
      </c>
      <c r="E22" s="7">
        <f t="shared" si="3"/>
        <v>1412.2955835999999</v>
      </c>
      <c r="F22" s="8">
        <f t="shared" si="4"/>
        <v>4.8879644393991784E-3</v>
      </c>
      <c r="G22" s="8">
        <f>D22/$D$23</f>
        <v>2.2970788224518309E-2</v>
      </c>
      <c r="H22" s="8">
        <f t="shared" si="0"/>
        <v>4.7867009730841556E-2</v>
      </c>
      <c r="I22" s="9">
        <f>IFERROR((D22/E22),0)</f>
        <v>12.101220305055129</v>
      </c>
      <c r="J22" s="10">
        <f>IFERROR(E22/C22*1000,0)</f>
        <v>0.18165732291088921</v>
      </c>
      <c r="K22" s="11">
        <f t="shared" si="7"/>
        <v>2.198275284571209</v>
      </c>
      <c r="L22" s="12">
        <f t="shared" si="1"/>
        <v>264259.69229886471</v>
      </c>
      <c r="M22" s="11">
        <f>L22/12</f>
        <v>22021.641024905392</v>
      </c>
      <c r="N22" s="11">
        <f t="shared" si="2"/>
        <v>1.2885311157616868</v>
      </c>
      <c r="O22" s="43"/>
      <c r="AF22" s="80"/>
      <c r="AG22" s="80" t="s">
        <v>109</v>
      </c>
      <c r="AH22" s="82">
        <v>0</v>
      </c>
      <c r="AI22" s="81"/>
      <c r="AJ22" s="70"/>
    </row>
    <row r="23" spans="1:36" x14ac:dyDescent="0.25">
      <c r="B23" s="38" t="s">
        <v>46</v>
      </c>
      <c r="C23" s="40">
        <f t="shared" ref="C23:H23" si="10">SUM(C4:C22)</f>
        <v>68846981.419354841</v>
      </c>
      <c r="D23" s="40">
        <f t="shared" si="10"/>
        <v>744010.16743335477</v>
      </c>
      <c r="E23" s="40">
        <f t="shared" si="10"/>
        <v>29504.570925599997</v>
      </c>
      <c r="F23" s="299">
        <f t="shared" si="10"/>
        <v>0.10211551686400366</v>
      </c>
      <c r="G23" s="300">
        <f t="shared" si="10"/>
        <v>0.99999999999999989</v>
      </c>
      <c r="H23" s="300">
        <f t="shared" si="10"/>
        <v>1</v>
      </c>
      <c r="I23" s="296">
        <f>IFERROR((D23/E23),0)</f>
        <v>25.216776387275143</v>
      </c>
      <c r="J23" s="297">
        <f t="shared" si="9"/>
        <v>0.42855286197493947</v>
      </c>
      <c r="K23" s="298">
        <f t="shared" si="7"/>
        <v>10.806721690548839</v>
      </c>
      <c r="L23" s="21">
        <f>SUM(L4:L22)</f>
        <v>5520706.0935038431</v>
      </c>
      <c r="M23" s="21">
        <f>SUM(M4:M22)</f>
        <v>460058.84112532024</v>
      </c>
      <c r="N23" s="22"/>
      <c r="O23" s="43"/>
      <c r="AF23" s="80"/>
      <c r="AG23" s="80" t="s">
        <v>110</v>
      </c>
      <c r="AH23" s="82">
        <v>0</v>
      </c>
      <c r="AI23" s="81"/>
      <c r="AJ23" s="70"/>
    </row>
    <row r="24" spans="1:36" x14ac:dyDescent="0.25">
      <c r="B24" s="23"/>
      <c r="C24" s="3"/>
      <c r="D24" s="3"/>
      <c r="E24" s="3"/>
      <c r="F24" s="24"/>
      <c r="G24" s="24"/>
      <c r="H24" s="24"/>
      <c r="K24" s="25"/>
      <c r="AF24" s="80"/>
      <c r="AG24" s="80" t="s">
        <v>84</v>
      </c>
      <c r="AH24" s="82">
        <v>4187.7785641999999</v>
      </c>
      <c r="AI24" s="81"/>
      <c r="AJ24" s="70"/>
    </row>
    <row r="25" spans="1:36" hidden="1" x14ac:dyDescent="0.25">
      <c r="E25" s="3"/>
      <c r="F25" s="26"/>
      <c r="K25" s="27"/>
      <c r="AF25" s="80"/>
      <c r="AG25" s="80" t="s">
        <v>85</v>
      </c>
      <c r="AH25" s="82">
        <v>154.43774660000003</v>
      </c>
      <c r="AI25" s="81"/>
      <c r="AJ25" s="70"/>
    </row>
    <row r="26" spans="1:36" ht="15" customHeight="1" x14ac:dyDescent="0.25">
      <c r="C26" s="3"/>
      <c r="D26" s="3"/>
      <c r="AF26" s="80"/>
      <c r="AG26" s="80" t="s">
        <v>86</v>
      </c>
      <c r="AH26" s="82">
        <v>0</v>
      </c>
      <c r="AI26" s="81"/>
      <c r="AJ26" s="70"/>
    </row>
    <row r="27" spans="1:36" ht="15.75" x14ac:dyDescent="0.25">
      <c r="B27" s="328" t="s">
        <v>47</v>
      </c>
      <c r="C27" s="328"/>
      <c r="D27" s="328"/>
      <c r="E27" s="328"/>
      <c r="F27" s="328"/>
      <c r="G27" s="328"/>
      <c r="H27" s="328"/>
      <c r="I27" s="328"/>
      <c r="J27" s="328"/>
      <c r="K27" s="328"/>
      <c r="L27" s="33"/>
      <c r="M27" s="33"/>
      <c r="N27" s="28"/>
      <c r="O27" s="33" t="s">
        <v>48</v>
      </c>
      <c r="P27" s="33"/>
      <c r="AF27" s="80"/>
      <c r="AG27" s="80" t="s">
        <v>87</v>
      </c>
      <c r="AH27" s="82">
        <v>22.0079496</v>
      </c>
      <c r="AI27" s="81"/>
      <c r="AJ27" s="70"/>
    </row>
    <row r="28" spans="1:36" hidden="1" x14ac:dyDescent="0.25">
      <c r="A28" s="28" t="s">
        <v>286</v>
      </c>
      <c r="B28" s="6" t="s">
        <v>309</v>
      </c>
      <c r="C28" s="6" t="s">
        <v>50</v>
      </c>
      <c r="D28" s="7"/>
      <c r="E28" s="7">
        <f>IFERROR(VLOOKUP(A28,$AG$3:$AH$77,2,FALSE),0)</f>
        <v>0</v>
      </c>
      <c r="F28" s="8">
        <f t="shared" ref="F28:F37" si="11">E28/$F$2</f>
        <v>0</v>
      </c>
      <c r="G28" s="8">
        <f t="shared" ref="G28:G37" si="12">D28/SUM($D$38)</f>
        <v>0</v>
      </c>
      <c r="H28" s="8">
        <f t="shared" ref="H28:H37" si="13">E28/SUM($E$38)</f>
        <v>0</v>
      </c>
      <c r="I28" s="187">
        <f>IFERROR((D28/E28),0)</f>
        <v>0</v>
      </c>
      <c r="J28" s="9" t="s">
        <v>50</v>
      </c>
      <c r="K28" s="9" t="s">
        <v>50</v>
      </c>
      <c r="L28" s="12">
        <f>E28*$L$2</f>
        <v>0</v>
      </c>
      <c r="M28" s="11">
        <f>L28/12</f>
        <v>0</v>
      </c>
      <c r="N28" s="11">
        <f>IFERROR(M28/D28,0)</f>
        <v>0</v>
      </c>
      <c r="O28" s="274">
        <v>6971</v>
      </c>
      <c r="P28" s="32">
        <f>E28/O28</f>
        <v>0</v>
      </c>
      <c r="Q28" s="30" t="e">
        <f>O28/D28</f>
        <v>#DIV/0!</v>
      </c>
      <c r="S28" s="18"/>
      <c r="AF28" s="80"/>
      <c r="AG28" s="80" t="s">
        <v>88</v>
      </c>
      <c r="AH28" s="82">
        <v>1412.2955835999999</v>
      </c>
      <c r="AI28" s="81"/>
      <c r="AJ28" s="70"/>
    </row>
    <row r="29" spans="1:36" x14ac:dyDescent="0.25">
      <c r="A29" s="28" t="s">
        <v>284</v>
      </c>
      <c r="B29" s="6" t="s">
        <v>310</v>
      </c>
      <c r="C29" s="6">
        <v>3532411</v>
      </c>
      <c r="D29" s="7">
        <v>904167.1</v>
      </c>
      <c r="E29" s="7">
        <f t="shared" ref="E29:E37" si="14">IFERROR(VLOOKUP(A29,$AG$3:$AH$77,2,FALSE),0)</f>
        <v>15093.2856925</v>
      </c>
      <c r="F29" s="8">
        <f t="shared" si="11"/>
        <v>5.2237962502563191E-2</v>
      </c>
      <c r="G29" s="8">
        <f t="shared" si="12"/>
        <v>0.44038207347064756</v>
      </c>
      <c r="H29" s="8">
        <f t="shared" si="13"/>
        <v>9.6993611870515625E-2</v>
      </c>
      <c r="I29" s="9">
        <f t="shared" ref="I29:I38" si="15">IFERROR((D29/E29),0)</f>
        <v>59.905253131814064</v>
      </c>
      <c r="J29" s="10">
        <f>IFERROR(E29/C29*1000,0)</f>
        <v>4.2727999919884745</v>
      </c>
      <c r="K29" s="11">
        <f>IFERROR(D29/C29*1000,0)</f>
        <v>255.96316510168265</v>
      </c>
      <c r="L29" s="12" t="e">
        <f>#REF!*$L$2</f>
        <v>#REF!</v>
      </c>
      <c r="M29" s="11" t="e">
        <f t="shared" ref="M29:M44" si="16">L29/12</f>
        <v>#REF!</v>
      </c>
      <c r="N29" s="11">
        <f>IFERROR(M29/#REF!,0)</f>
        <v>0</v>
      </c>
      <c r="O29" s="274">
        <v>0</v>
      </c>
      <c r="P29" s="32" t="e">
        <f>#REF!/O29</f>
        <v>#REF!</v>
      </c>
      <c r="Q29" s="30" t="e">
        <f>O29/#REF!</f>
        <v>#REF!</v>
      </c>
      <c r="R29" s="42"/>
      <c r="AF29" s="80"/>
      <c r="AG29" s="80" t="s">
        <v>19</v>
      </c>
      <c r="AH29" s="82">
        <v>11539.548969699998</v>
      </c>
      <c r="AI29" s="81"/>
      <c r="AJ29" s="70"/>
    </row>
    <row r="30" spans="1:36" hidden="1" x14ac:dyDescent="0.25">
      <c r="A30" s="6" t="s">
        <v>287</v>
      </c>
      <c r="B30" s="17" t="s">
        <v>308</v>
      </c>
      <c r="C30" s="6" t="s">
        <v>50</v>
      </c>
      <c r="D30" s="3"/>
      <c r="E30" s="7">
        <f t="shared" si="14"/>
        <v>0</v>
      </c>
      <c r="F30" s="8">
        <f t="shared" si="11"/>
        <v>0</v>
      </c>
      <c r="G30" s="8">
        <f t="shared" si="12"/>
        <v>0</v>
      </c>
      <c r="H30" s="8">
        <f t="shared" si="13"/>
        <v>0</v>
      </c>
      <c r="I30" s="9">
        <f t="shared" si="15"/>
        <v>0</v>
      </c>
      <c r="L30" s="12">
        <f>E29*$L$2</f>
        <v>2824158.8228378766</v>
      </c>
      <c r="M30" s="11">
        <f t="shared" si="16"/>
        <v>235346.56856982305</v>
      </c>
      <c r="N30" s="11">
        <f>IFERROR(M30/D29,0)</f>
        <v>0.26029101099766078</v>
      </c>
      <c r="O30" s="274">
        <v>20402</v>
      </c>
      <c r="P30" s="32">
        <f>E29/O30</f>
        <v>0.73979441684638758</v>
      </c>
      <c r="Q30" s="30">
        <f>O30/D29</f>
        <v>2.2564413148852686E-2</v>
      </c>
      <c r="R30" s="30"/>
      <c r="S30" s="280"/>
      <c r="T30" s="280"/>
      <c r="AF30" s="80" t="s">
        <v>99</v>
      </c>
      <c r="AG30" s="80" t="s">
        <v>23</v>
      </c>
      <c r="AH30" s="82">
        <v>2824.3933273000011</v>
      </c>
      <c r="AI30" s="81"/>
      <c r="AJ30" s="70"/>
    </row>
    <row r="31" spans="1:36" x14ac:dyDescent="0.25">
      <c r="A31" s="19" t="s">
        <v>108</v>
      </c>
      <c r="B31" s="19" t="s">
        <v>59</v>
      </c>
      <c r="C31" s="6" t="s">
        <v>50</v>
      </c>
      <c r="D31" s="20">
        <v>77508</v>
      </c>
      <c r="E31" s="7">
        <f t="shared" si="14"/>
        <v>3772.1185022000004</v>
      </c>
      <c r="F31" s="14">
        <f t="shared" si="11"/>
        <v>1.3055327308292019E-2</v>
      </c>
      <c r="G31" s="8">
        <f t="shared" si="12"/>
        <v>3.7750913244424568E-2</v>
      </c>
      <c r="H31" s="8">
        <f t="shared" si="13"/>
        <v>2.4240672666375262E-2</v>
      </c>
      <c r="I31" s="9">
        <f t="shared" si="15"/>
        <v>20.547604735852083</v>
      </c>
      <c r="J31" s="9" t="s">
        <v>50</v>
      </c>
      <c r="K31" s="9" t="s">
        <v>50</v>
      </c>
      <c r="L31" s="12" t="e">
        <f>#REF!*$L$2</f>
        <v>#REF!</v>
      </c>
      <c r="M31" s="11" t="e">
        <f t="shared" si="16"/>
        <v>#REF!</v>
      </c>
      <c r="N31" s="11">
        <f>IFERROR(M31/#REF!,0)</f>
        <v>0</v>
      </c>
      <c r="O31" s="274">
        <v>0</v>
      </c>
      <c r="P31" s="32" t="e">
        <f>#REF!/O31</f>
        <v>#REF!</v>
      </c>
      <c r="Q31" s="65" t="e">
        <f>O31/#REF!</f>
        <v>#REF!</v>
      </c>
      <c r="R31" s="66"/>
      <c r="S31" s="66"/>
      <c r="T31" s="65"/>
      <c r="AF31" s="80" t="s">
        <v>4</v>
      </c>
      <c r="AG31" s="80" t="s">
        <v>25</v>
      </c>
      <c r="AH31" s="82">
        <v>0</v>
      </c>
      <c r="AI31" s="81"/>
      <c r="AJ31" s="70"/>
    </row>
    <row r="32" spans="1:36" hidden="1" x14ac:dyDescent="0.25">
      <c r="A32" s="19" t="s">
        <v>133</v>
      </c>
      <c r="B32" s="19" t="s">
        <v>62</v>
      </c>
      <c r="C32" s="6" t="s">
        <v>50</v>
      </c>
      <c r="D32" s="7"/>
      <c r="E32" s="7">
        <f t="shared" si="14"/>
        <v>0</v>
      </c>
      <c r="F32" s="14">
        <f t="shared" si="11"/>
        <v>0</v>
      </c>
      <c r="G32" s="8">
        <f t="shared" si="12"/>
        <v>0</v>
      </c>
      <c r="H32" s="8">
        <f t="shared" si="13"/>
        <v>0</v>
      </c>
      <c r="I32" s="9">
        <f t="shared" si="15"/>
        <v>0</v>
      </c>
      <c r="J32" s="9" t="s">
        <v>50</v>
      </c>
      <c r="K32" s="9" t="s">
        <v>50</v>
      </c>
      <c r="L32" s="12" t="e">
        <f>#REF!*$L$2</f>
        <v>#REF!</v>
      </c>
      <c r="M32" s="11" t="e">
        <f t="shared" si="16"/>
        <v>#REF!</v>
      </c>
      <c r="N32" s="11">
        <f>IFERROR(M32/#REF!,0)</f>
        <v>0</v>
      </c>
      <c r="O32" s="274">
        <v>9380</v>
      </c>
      <c r="P32" s="32" t="e">
        <f>#REF!/O32</f>
        <v>#REF!</v>
      </c>
      <c r="Q32" s="65" t="e">
        <f>O32/#REF!</f>
        <v>#REF!</v>
      </c>
      <c r="R32" s="66"/>
      <c r="S32" s="66"/>
      <c r="T32" s="65"/>
      <c r="AF32" s="80"/>
      <c r="AG32" s="80" t="s">
        <v>21</v>
      </c>
      <c r="AH32" s="82">
        <v>0</v>
      </c>
      <c r="AI32" s="81"/>
      <c r="AJ32" s="70"/>
    </row>
    <row r="33" spans="1:36" hidden="1" x14ac:dyDescent="0.25">
      <c r="A33" s="28" t="s">
        <v>129</v>
      </c>
      <c r="B33" s="19" t="s">
        <v>129</v>
      </c>
      <c r="C33" s="6" t="s">
        <v>50</v>
      </c>
      <c r="D33" s="141">
        <v>0</v>
      </c>
      <c r="E33" s="7">
        <f t="shared" si="14"/>
        <v>0</v>
      </c>
      <c r="F33" s="14">
        <f t="shared" si="11"/>
        <v>0</v>
      </c>
      <c r="G33" s="8">
        <f t="shared" si="12"/>
        <v>0</v>
      </c>
      <c r="H33" s="8">
        <f t="shared" si="13"/>
        <v>0</v>
      </c>
      <c r="I33" s="9">
        <f t="shared" si="15"/>
        <v>0</v>
      </c>
      <c r="J33" s="9" t="s">
        <v>50</v>
      </c>
      <c r="K33" s="9" t="s">
        <v>50</v>
      </c>
      <c r="L33" s="12" t="e">
        <f>#REF!*$L$2</f>
        <v>#REF!</v>
      </c>
      <c r="M33" s="11" t="e">
        <f t="shared" si="16"/>
        <v>#REF!</v>
      </c>
      <c r="N33" s="11">
        <f>IFERROR(M33/#REF!,0)</f>
        <v>0</v>
      </c>
      <c r="O33" s="274">
        <v>2613.7999999999997</v>
      </c>
      <c r="P33" s="32" t="e">
        <f>#REF!/O33</f>
        <v>#REF!</v>
      </c>
      <c r="Q33" s="65" t="e">
        <f>O33/#REF!</f>
        <v>#REF!</v>
      </c>
      <c r="R33" s="66"/>
      <c r="S33" s="66"/>
      <c r="T33" s="65"/>
      <c r="AF33" s="80"/>
      <c r="AG33" s="80" t="s">
        <v>119</v>
      </c>
      <c r="AH33" s="82">
        <v>0</v>
      </c>
      <c r="AI33" s="81"/>
      <c r="AJ33" s="70"/>
    </row>
    <row r="34" spans="1:36" hidden="1" x14ac:dyDescent="0.25">
      <c r="A34" s="28" t="s">
        <v>130</v>
      </c>
      <c r="B34" s="19" t="s">
        <v>130</v>
      </c>
      <c r="C34" s="6" t="s">
        <v>50</v>
      </c>
      <c r="D34" s="141"/>
      <c r="E34" s="7">
        <f t="shared" si="14"/>
        <v>0</v>
      </c>
      <c r="F34" s="14">
        <f t="shared" si="11"/>
        <v>0</v>
      </c>
      <c r="G34" s="8">
        <f t="shared" si="12"/>
        <v>0</v>
      </c>
      <c r="H34" s="8">
        <f t="shared" si="13"/>
        <v>0</v>
      </c>
      <c r="I34" s="9">
        <f t="shared" si="15"/>
        <v>0</v>
      </c>
      <c r="J34" s="9" t="s">
        <v>50</v>
      </c>
      <c r="K34" s="9" t="s">
        <v>50</v>
      </c>
      <c r="L34" s="12" t="e">
        <f>#REF!*$L$2</f>
        <v>#REF!</v>
      </c>
      <c r="M34" s="11" t="e">
        <f t="shared" si="16"/>
        <v>#REF!</v>
      </c>
      <c r="N34" s="11">
        <f>IFERROR(M34/#REF!,0)</f>
        <v>0</v>
      </c>
      <c r="O34" s="274"/>
      <c r="P34" s="32" t="e">
        <f>#REF!/O34</f>
        <v>#REF!</v>
      </c>
      <c r="Q34" s="65" t="e">
        <f>O34/#REF!</f>
        <v>#REF!</v>
      </c>
      <c r="AF34" s="80"/>
      <c r="AG34" s="80" t="s">
        <v>145</v>
      </c>
      <c r="AH34" s="82">
        <v>0</v>
      </c>
      <c r="AI34" s="81"/>
      <c r="AJ34" s="70"/>
    </row>
    <row r="35" spans="1:36" x14ac:dyDescent="0.25">
      <c r="A35" s="28" t="s">
        <v>275</v>
      </c>
      <c r="B35" s="19" t="s">
        <v>311</v>
      </c>
      <c r="C35" s="6" t="s">
        <v>50</v>
      </c>
      <c r="D35" s="141">
        <v>1071467.2835540499</v>
      </c>
      <c r="E35" s="7">
        <f t="shared" si="14"/>
        <v>136745.72731620001</v>
      </c>
      <c r="F35" s="14">
        <f t="shared" si="11"/>
        <v>0.47327787477573369</v>
      </c>
      <c r="G35" s="8">
        <f t="shared" si="12"/>
        <v>0.52186701328492791</v>
      </c>
      <c r="H35" s="8">
        <f t="shared" si="13"/>
        <v>0.87876571546310911</v>
      </c>
      <c r="I35" s="9">
        <f t="shared" si="15"/>
        <v>7.8354717517167733</v>
      </c>
      <c r="J35" s="9" t="s">
        <v>50</v>
      </c>
      <c r="K35" s="9" t="s">
        <v>50</v>
      </c>
      <c r="L35" s="12" t="e">
        <f>#REF!*$L$2</f>
        <v>#REF!</v>
      </c>
      <c r="M35" s="11" t="e">
        <f t="shared" si="16"/>
        <v>#REF!</v>
      </c>
      <c r="N35" s="11">
        <f>IFERROR(M35/#REF!,0)</f>
        <v>0</v>
      </c>
      <c r="O35" s="274"/>
      <c r="P35" s="32" t="e">
        <f>#REF!/O35</f>
        <v>#REF!</v>
      </c>
      <c r="Q35" s="65" t="e">
        <f>O35/#REF!</f>
        <v>#REF!</v>
      </c>
      <c r="AF35" s="80"/>
      <c r="AG35" s="80" t="s">
        <v>73</v>
      </c>
      <c r="AH35" s="82">
        <v>0</v>
      </c>
      <c r="AI35" s="81"/>
      <c r="AJ35" s="70"/>
    </row>
    <row r="36" spans="1:36" ht="10.5" hidden="1" customHeight="1" x14ac:dyDescent="0.25">
      <c r="A36" s="28" t="s">
        <v>132</v>
      </c>
      <c r="B36" s="6" t="s">
        <v>132</v>
      </c>
      <c r="C36" s="28"/>
      <c r="D36" s="141"/>
      <c r="E36" s="7">
        <f t="shared" si="14"/>
        <v>0</v>
      </c>
      <c r="F36" s="14">
        <f t="shared" si="11"/>
        <v>0</v>
      </c>
      <c r="G36" s="8">
        <f t="shared" si="12"/>
        <v>0</v>
      </c>
      <c r="H36" s="8">
        <f t="shared" si="13"/>
        <v>0</v>
      </c>
      <c r="I36" s="9">
        <f t="shared" si="15"/>
        <v>0</v>
      </c>
      <c r="J36" s="28"/>
      <c r="K36" s="28"/>
      <c r="L36" s="12" t="e">
        <f>#REF!*$L$2</f>
        <v>#REF!</v>
      </c>
      <c r="M36" s="11" t="e">
        <f t="shared" si="16"/>
        <v>#REF!</v>
      </c>
      <c r="N36" s="11">
        <f>IFERROR(M36/#REF!,0)</f>
        <v>0</v>
      </c>
      <c r="O36" s="274"/>
      <c r="P36" s="32" t="e">
        <f>#REF!/O36</f>
        <v>#REF!</v>
      </c>
      <c r="Q36" s="65" t="e">
        <f>O36/#REF!</f>
        <v>#REF!</v>
      </c>
      <c r="AF36" s="80"/>
      <c r="AG36" s="80" t="s">
        <v>74</v>
      </c>
      <c r="AH36" s="82">
        <v>0</v>
      </c>
      <c r="AI36" s="81"/>
      <c r="AJ36" s="70"/>
    </row>
    <row r="37" spans="1:36" hidden="1" x14ac:dyDescent="0.25">
      <c r="A37" s="28" t="s">
        <v>277</v>
      </c>
      <c r="B37" s="6" t="s">
        <v>312</v>
      </c>
      <c r="C37" s="28"/>
      <c r="D37" s="141"/>
      <c r="E37" s="7">
        <f t="shared" si="14"/>
        <v>0</v>
      </c>
      <c r="F37" s="14">
        <f t="shared" si="11"/>
        <v>0</v>
      </c>
      <c r="G37" s="8">
        <f t="shared" si="12"/>
        <v>0</v>
      </c>
      <c r="H37" s="8">
        <f t="shared" si="13"/>
        <v>0</v>
      </c>
      <c r="I37" s="9">
        <f t="shared" si="15"/>
        <v>0</v>
      </c>
      <c r="J37" s="28"/>
      <c r="K37" s="28"/>
      <c r="L37" s="12">
        <f>E31*$L$2</f>
        <v>705814.62286053039</v>
      </c>
      <c r="M37" s="11">
        <f t="shared" si="16"/>
        <v>58817.88523837753</v>
      </c>
      <c r="N37" s="11">
        <f>IFERROR(M37/D31,0)</f>
        <v>0.75886212053436464</v>
      </c>
      <c r="O37" s="274">
        <v>2364</v>
      </c>
      <c r="P37" s="32">
        <f>E31/O37</f>
        <v>1.5956508046531304</v>
      </c>
      <c r="Q37" s="65">
        <f>O37/D31</f>
        <v>3.0500077411363988E-2</v>
      </c>
      <c r="AF37" s="80"/>
      <c r="AG37" s="80" t="s">
        <v>75</v>
      </c>
      <c r="AH37" s="82">
        <v>0</v>
      </c>
      <c r="AI37" s="81"/>
      <c r="AJ37" s="70"/>
    </row>
    <row r="38" spans="1:36" x14ac:dyDescent="0.25">
      <c r="A38" s="19"/>
      <c r="B38" s="38" t="s">
        <v>46</v>
      </c>
      <c r="C38" s="38"/>
      <c r="D38" s="40">
        <f>SUM(D28:D37)</f>
        <v>2053142.3835540498</v>
      </c>
      <c r="E38" s="40">
        <f>SUM(E28:E37)</f>
        <v>155611.13151090001</v>
      </c>
      <c r="F38" s="299">
        <f>SUM(F28:F37)</f>
        <v>0.53857116458658894</v>
      </c>
      <c r="G38" s="41">
        <f>SUM(G28:G37)</f>
        <v>1</v>
      </c>
      <c r="H38" s="41">
        <f>SUM(H28:H37)</f>
        <v>1</v>
      </c>
      <c r="I38" s="296">
        <f t="shared" si="15"/>
        <v>13.194058571640387</v>
      </c>
      <c r="J38" s="38"/>
      <c r="K38" s="38"/>
      <c r="L38" s="12"/>
      <c r="M38" s="11"/>
      <c r="N38" s="11"/>
      <c r="O38" s="274"/>
      <c r="P38" s="32"/>
      <c r="Q38" s="65"/>
      <c r="AF38" s="80"/>
      <c r="AG38" s="80" t="s">
        <v>76</v>
      </c>
      <c r="AH38" s="82">
        <v>0</v>
      </c>
      <c r="AI38" s="81"/>
      <c r="AJ38" s="70"/>
    </row>
    <row r="39" spans="1:36" x14ac:dyDescent="0.25">
      <c r="L39" s="12"/>
      <c r="M39" s="11"/>
      <c r="N39" s="11"/>
      <c r="O39" s="274"/>
      <c r="P39" s="32"/>
      <c r="Q39" s="65"/>
      <c r="AF39" s="80"/>
      <c r="AG39" s="80" t="s">
        <v>37</v>
      </c>
      <c r="AH39" s="82">
        <v>267.14148779999977</v>
      </c>
      <c r="AI39" s="81"/>
      <c r="AJ39" s="70"/>
    </row>
    <row r="40" spans="1:36" x14ac:dyDescent="0.25">
      <c r="L40" s="12"/>
      <c r="M40" s="11"/>
      <c r="N40" s="11"/>
      <c r="O40" s="274"/>
      <c r="P40" s="32"/>
      <c r="Q40" s="65"/>
      <c r="AF40" s="80"/>
      <c r="AG40" s="80" t="s">
        <v>77</v>
      </c>
      <c r="AH40" s="82">
        <v>0</v>
      </c>
      <c r="AI40" s="81"/>
      <c r="AJ40" s="70"/>
    </row>
    <row r="41" spans="1:36" x14ac:dyDescent="0.25">
      <c r="B41" s="6" t="s">
        <v>163</v>
      </c>
      <c r="C41" s="28"/>
      <c r="D41" s="7">
        <v>2925573</v>
      </c>
      <c r="E41" s="7">
        <f>SUM(E34:E37)</f>
        <v>136745.72731620001</v>
      </c>
      <c r="F41" s="28"/>
      <c r="G41" s="28"/>
      <c r="H41" s="28"/>
      <c r="I41" s="9">
        <f>IFERROR((D41/E41),0)</f>
        <v>21.39425528985733</v>
      </c>
      <c r="J41" s="28"/>
      <c r="K41" s="28"/>
      <c r="L41" s="73"/>
      <c r="M41" s="11"/>
      <c r="N41" s="11"/>
      <c r="O41" s="274"/>
      <c r="P41" s="32"/>
      <c r="Q41" s="65"/>
      <c r="AF41" s="80"/>
      <c r="AG41" s="80" t="s">
        <v>78</v>
      </c>
      <c r="AH41" s="82">
        <v>0.72053429999999996</v>
      </c>
      <c r="AI41" s="81"/>
      <c r="AJ41" s="70"/>
    </row>
    <row r="42" spans="1:36" x14ac:dyDescent="0.25">
      <c r="L42" s="73">
        <f>E33*$L$2</f>
        <v>0</v>
      </c>
      <c r="M42" s="11">
        <f t="shared" si="16"/>
        <v>0</v>
      </c>
      <c r="N42" s="11">
        <f>IFERROR(M42/D33,0)</f>
        <v>0</v>
      </c>
      <c r="O42" s="275">
        <v>0</v>
      </c>
      <c r="P42" s="32" t="e">
        <f>E33/O42</f>
        <v>#DIV/0!</v>
      </c>
      <c r="Q42" s="65" t="e">
        <f>O42/D33</f>
        <v>#DIV/0!</v>
      </c>
      <c r="AF42" s="80"/>
      <c r="AG42" s="80" t="s">
        <v>120</v>
      </c>
      <c r="AH42" s="82">
        <v>0</v>
      </c>
      <c r="AI42" s="81"/>
      <c r="AJ42" s="70"/>
    </row>
    <row r="43" spans="1:36" x14ac:dyDescent="0.25">
      <c r="L43" s="73">
        <f>E34*$L$2</f>
        <v>0</v>
      </c>
      <c r="M43" s="11">
        <f t="shared" si="16"/>
        <v>0</v>
      </c>
      <c r="N43" s="11">
        <f>IFERROR(M43/D34,0)</f>
        <v>0</v>
      </c>
      <c r="O43" s="275">
        <v>254</v>
      </c>
      <c r="P43" s="32">
        <f>E34/O43</f>
        <v>0</v>
      </c>
      <c r="Q43" s="65" t="e">
        <f>O43/D34</f>
        <v>#DIV/0!</v>
      </c>
      <c r="AF43" s="80"/>
      <c r="AG43" s="80" t="s">
        <v>121</v>
      </c>
      <c r="AH43" s="82">
        <v>0</v>
      </c>
      <c r="AI43" s="81"/>
      <c r="AJ43" s="70"/>
    </row>
    <row r="44" spans="1:36" ht="15.75" x14ac:dyDescent="0.25">
      <c r="B44" s="331" t="s">
        <v>79</v>
      </c>
      <c r="C44" s="332"/>
      <c r="D44" s="332"/>
      <c r="E44" s="332"/>
      <c r="F44" s="332"/>
      <c r="G44" s="332"/>
      <c r="H44" s="332"/>
      <c r="I44" s="332"/>
      <c r="J44" s="332"/>
      <c r="K44" s="333"/>
      <c r="L44" s="73">
        <f>E35*$L$2</f>
        <v>25586983.520581674</v>
      </c>
      <c r="M44" s="11">
        <f t="shared" si="16"/>
        <v>2132248.6267151395</v>
      </c>
      <c r="N44" s="11">
        <f>IFERROR(M44/D35,0)</f>
        <v>1.9900268159775116</v>
      </c>
      <c r="O44" s="274">
        <v>116635</v>
      </c>
      <c r="P44" s="32">
        <f>E35/O44</f>
        <v>1.1724244636361298</v>
      </c>
      <c r="Q44" s="65">
        <f>O44/D35</f>
        <v>0.10885540024434762</v>
      </c>
      <c r="AF44" s="80"/>
      <c r="AG44" s="80" t="s">
        <v>122</v>
      </c>
      <c r="AH44" s="82">
        <v>0</v>
      </c>
      <c r="AI44" s="81"/>
      <c r="AJ44" s="70"/>
    </row>
    <row r="45" spans="1:36" x14ac:dyDescent="0.25">
      <c r="A45" t="s">
        <v>77</v>
      </c>
      <c r="B45" s="37" t="s">
        <v>80</v>
      </c>
      <c r="C45" s="6" t="s">
        <v>50</v>
      </c>
      <c r="D45" s="6" t="s">
        <v>50</v>
      </c>
      <c r="E45" s="7">
        <f>IFERROR(VLOOKUP(A45,$AG$3:$AH$77,2,FALSE),0)</f>
        <v>0</v>
      </c>
      <c r="F45" s="14">
        <f>E45/$F$2</f>
        <v>0</v>
      </c>
      <c r="G45" s="6" t="s">
        <v>50</v>
      </c>
      <c r="H45" s="28"/>
      <c r="I45" s="28"/>
      <c r="J45" s="28"/>
      <c r="K45" s="28"/>
      <c r="L45" s="72" t="s">
        <v>50</v>
      </c>
      <c r="M45" s="36" t="s">
        <v>50</v>
      </c>
      <c r="N45" s="28"/>
      <c r="O45" s="275" t="s">
        <v>50</v>
      </c>
      <c r="P45" s="32" t="e">
        <f>E36/O45</f>
        <v>#VALUE!</v>
      </c>
      <c r="Q45" s="65" t="e">
        <f>O45/D36</f>
        <v>#VALUE!</v>
      </c>
      <c r="AF45" s="80"/>
      <c r="AG45" s="80" t="s">
        <v>123</v>
      </c>
      <c r="AH45" s="82">
        <v>0</v>
      </c>
      <c r="AI45" s="81"/>
      <c r="AJ45" s="70"/>
    </row>
    <row r="46" spans="1:36" x14ac:dyDescent="0.25">
      <c r="A46" t="s">
        <v>78</v>
      </c>
      <c r="B46" s="37" t="s">
        <v>81</v>
      </c>
      <c r="C46" s="6" t="s">
        <v>50</v>
      </c>
      <c r="D46" s="6" t="s">
        <v>50</v>
      </c>
      <c r="E46" s="7">
        <f>IFERROR(VLOOKUP(A46,$AG$3:$AH$77,2,FALSE),0)</f>
        <v>0.72053429999999996</v>
      </c>
      <c r="F46" s="14">
        <f>E46/$F$2</f>
        <v>2.4937740205841278E-6</v>
      </c>
      <c r="G46" s="6" t="s">
        <v>50</v>
      </c>
      <c r="H46" s="28"/>
      <c r="I46" s="28"/>
      <c r="J46" s="28"/>
      <c r="K46" s="28"/>
      <c r="O46" s="276">
        <v>30121</v>
      </c>
      <c r="P46" s="32">
        <f>E37/O46</f>
        <v>0</v>
      </c>
      <c r="Q46" s="65" t="e">
        <f>O46/D37</f>
        <v>#DIV/0!</v>
      </c>
      <c r="AF46" s="81"/>
      <c r="AG46" s="80" t="s">
        <v>303</v>
      </c>
      <c r="AH46" s="82">
        <v>-25044.357299400006</v>
      </c>
      <c r="AI46" s="81"/>
      <c r="AJ46" s="70"/>
    </row>
    <row r="47" spans="1:36" x14ac:dyDescent="0.25">
      <c r="B47" s="38" t="s">
        <v>46</v>
      </c>
      <c r="C47" s="39"/>
      <c r="D47" s="39"/>
      <c r="E47" s="40">
        <f>SUM(E45:E46)</f>
        <v>0.72053429999999996</v>
      </c>
      <c r="F47" s="41">
        <f>SUM(F45:F46)</f>
        <v>2.4937740205841278E-6</v>
      </c>
      <c r="G47" s="39"/>
      <c r="H47" s="39"/>
      <c r="I47" s="39"/>
      <c r="J47" s="39"/>
      <c r="K47" s="39"/>
      <c r="AF47" s="81"/>
      <c r="AG47" s="80" t="s">
        <v>40</v>
      </c>
      <c r="AH47" s="82">
        <v>0</v>
      </c>
      <c r="AI47" s="81"/>
      <c r="AJ47" s="70"/>
    </row>
    <row r="48" spans="1:36" x14ac:dyDescent="0.25">
      <c r="AF48" s="81"/>
      <c r="AG48" s="80" t="s">
        <v>302</v>
      </c>
      <c r="AH48" s="82">
        <v>0</v>
      </c>
      <c r="AI48" s="81"/>
      <c r="AJ48" s="70"/>
    </row>
    <row r="49" spans="6:36" x14ac:dyDescent="0.25">
      <c r="AF49" s="81"/>
      <c r="AG49" s="80" t="s">
        <v>301</v>
      </c>
      <c r="AH49" s="82">
        <v>0</v>
      </c>
      <c r="AI49" s="81"/>
      <c r="AJ49" s="70"/>
    </row>
    <row r="50" spans="6:36" x14ac:dyDescent="0.25">
      <c r="AF50" s="81" t="s">
        <v>82</v>
      </c>
      <c r="AG50" s="81" t="s">
        <v>33</v>
      </c>
      <c r="AH50" s="81">
        <v>0</v>
      </c>
      <c r="AI50" s="81"/>
      <c r="AJ50" s="70"/>
    </row>
    <row r="51" spans="6:36" x14ac:dyDescent="0.25">
      <c r="AF51" s="81"/>
      <c r="AG51" s="81" t="s">
        <v>71</v>
      </c>
      <c r="AH51" s="81">
        <v>932.36643180000033</v>
      </c>
      <c r="AI51" s="81"/>
      <c r="AJ51" s="70"/>
    </row>
    <row r="52" spans="6:36" x14ac:dyDescent="0.25">
      <c r="AF52" s="81"/>
      <c r="AG52" s="81" t="s">
        <v>124</v>
      </c>
      <c r="AH52" s="81">
        <v>0</v>
      </c>
      <c r="AI52" s="81"/>
      <c r="AJ52" s="70"/>
    </row>
    <row r="53" spans="6:36" x14ac:dyDescent="0.25">
      <c r="AF53" s="81"/>
      <c r="AG53" s="81" t="s">
        <v>125</v>
      </c>
      <c r="AH53" s="81">
        <v>0</v>
      </c>
      <c r="AI53" s="81"/>
      <c r="AJ53" s="70"/>
    </row>
    <row r="54" spans="6:36" x14ac:dyDescent="0.25">
      <c r="AF54" s="81"/>
      <c r="AG54" s="81" t="s">
        <v>126</v>
      </c>
      <c r="AH54" s="81">
        <v>0</v>
      </c>
      <c r="AI54" s="81"/>
      <c r="AJ54" s="70"/>
    </row>
    <row r="55" spans="6:36" x14ac:dyDescent="0.25">
      <c r="AF55" s="81"/>
      <c r="AG55" s="81" t="s">
        <v>127</v>
      </c>
      <c r="AH55" s="81">
        <v>0</v>
      </c>
      <c r="AI55" s="81"/>
      <c r="AJ55" s="70"/>
    </row>
    <row r="56" spans="6:36" x14ac:dyDescent="0.25">
      <c r="AF56" s="81"/>
      <c r="AG56" s="81" t="s">
        <v>283</v>
      </c>
      <c r="AH56" s="81">
        <v>0</v>
      </c>
      <c r="AI56" s="81"/>
      <c r="AJ56" s="70"/>
    </row>
    <row r="57" spans="6:36" x14ac:dyDescent="0.25">
      <c r="AF57" s="81"/>
      <c r="AG57" s="81" t="s">
        <v>284</v>
      </c>
      <c r="AH57" s="81">
        <v>15093.2856925</v>
      </c>
      <c r="AI57" s="81"/>
      <c r="AJ57" s="70"/>
    </row>
    <row r="58" spans="6:36" x14ac:dyDescent="0.25">
      <c r="AF58" s="81"/>
      <c r="AG58" s="81" t="s">
        <v>285</v>
      </c>
      <c r="AH58" s="81">
        <v>0</v>
      </c>
      <c r="AI58" s="81"/>
      <c r="AJ58" s="70"/>
    </row>
    <row r="59" spans="6:36" x14ac:dyDescent="0.25">
      <c r="F59" s="64"/>
      <c r="AF59" s="81"/>
      <c r="AG59" s="81" t="s">
        <v>286</v>
      </c>
      <c r="AH59" s="81">
        <v>0</v>
      </c>
      <c r="AI59" s="81"/>
      <c r="AJ59" s="70"/>
    </row>
    <row r="60" spans="6:36" x14ac:dyDescent="0.25">
      <c r="AF60" s="81"/>
      <c r="AG60" s="83" t="s">
        <v>287</v>
      </c>
      <c r="AH60" s="83">
        <v>0</v>
      </c>
      <c r="AI60" s="81"/>
    </row>
    <row r="61" spans="6:36" x14ac:dyDescent="0.25">
      <c r="AF61" s="81"/>
      <c r="AG61" s="83" t="s">
        <v>273</v>
      </c>
      <c r="AH61" s="83">
        <v>0</v>
      </c>
      <c r="AI61" s="81"/>
    </row>
    <row r="62" spans="6:36" x14ac:dyDescent="0.25">
      <c r="AF62" s="81"/>
      <c r="AG62" s="83" t="s">
        <v>274</v>
      </c>
      <c r="AH62" s="83">
        <v>0</v>
      </c>
      <c r="AI62" s="81"/>
    </row>
    <row r="63" spans="6:36" x14ac:dyDescent="0.25">
      <c r="AF63" s="81"/>
      <c r="AG63" s="83" t="s">
        <v>275</v>
      </c>
      <c r="AH63" s="83">
        <v>136745.72731620001</v>
      </c>
      <c r="AI63" s="81"/>
    </row>
    <row r="64" spans="6:36" x14ac:dyDescent="0.25">
      <c r="AF64" s="81"/>
      <c r="AG64" s="83" t="s">
        <v>276</v>
      </c>
      <c r="AH64" s="83">
        <v>0</v>
      </c>
      <c r="AI64" s="81"/>
    </row>
    <row r="65" spans="32:35" x14ac:dyDescent="0.25">
      <c r="AF65" s="81"/>
      <c r="AG65" s="83" t="s">
        <v>277</v>
      </c>
      <c r="AH65" s="83">
        <v>0</v>
      </c>
      <c r="AI65" s="81"/>
    </row>
    <row r="66" spans="32:35" x14ac:dyDescent="0.25">
      <c r="AF66" s="81"/>
      <c r="AG66" s="83" t="s">
        <v>17</v>
      </c>
      <c r="AH66" s="83">
        <v>3.8138999999999998E-3</v>
      </c>
      <c r="AI66" s="81"/>
    </row>
    <row r="67" spans="32:35" x14ac:dyDescent="0.25">
      <c r="AF67" s="81"/>
      <c r="AG67" s="83" t="s">
        <v>31</v>
      </c>
      <c r="AH67" s="83">
        <v>190.00698069999999</v>
      </c>
      <c r="AI67" s="81"/>
    </row>
    <row r="68" spans="32:35" x14ac:dyDescent="0.25">
      <c r="AF68" s="81"/>
      <c r="AG68" s="81" t="s">
        <v>38</v>
      </c>
      <c r="AH68" s="81">
        <v>0</v>
      </c>
      <c r="AI68" s="81"/>
    </row>
    <row r="69" spans="32:35" x14ac:dyDescent="0.25">
      <c r="AF69" s="81"/>
      <c r="AG69" s="81"/>
      <c r="AH69" s="81"/>
      <c r="AI69" s="81"/>
    </row>
    <row r="70" spans="32:35" x14ac:dyDescent="0.25">
      <c r="AF70" s="81"/>
      <c r="AG70" s="81"/>
      <c r="AH70" s="81"/>
      <c r="AI70" s="81"/>
    </row>
  </sheetData>
  <mergeCells count="3">
    <mergeCell ref="B1:N1"/>
    <mergeCell ref="B27:K27"/>
    <mergeCell ref="B44:K44"/>
  </mergeCells>
  <conditionalFormatting sqref="G4:H22 H24">
    <cfRule type="colorScale" priority="2">
      <colorScale>
        <cfvo type="min"/>
        <cfvo type="percentile" val="50"/>
        <cfvo type="max"/>
        <color rgb="FFF8696B"/>
        <color rgb="FFFFEB84"/>
        <color rgb="FF63BE7B"/>
      </colorScale>
    </cfRule>
  </conditionalFormatting>
  <conditionalFormatting sqref="G24">
    <cfRule type="colorScale" priority="1">
      <colorScale>
        <cfvo type="min"/>
        <cfvo type="percentile" val="50"/>
        <cfvo type="max"/>
        <color rgb="FFF8696B"/>
        <color rgb="FFFFEB84"/>
        <color rgb="FF63BE7B"/>
      </colorScale>
    </cfRule>
  </conditionalFormatting>
  <conditionalFormatting sqref="G28:G37">
    <cfRule type="colorScale" priority="3">
      <colorScale>
        <cfvo type="min"/>
        <cfvo type="percentile" val="50"/>
        <cfvo type="max"/>
        <color rgb="FFF8696B"/>
        <color rgb="FFFFEB84"/>
        <color rgb="FF63BE7B"/>
      </colorScale>
    </cfRule>
  </conditionalFormatting>
  <conditionalFormatting sqref="H28:H37">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CDE44-5CC0-4D51-AAD2-1CED7342F654}">
  <dimension ref="A1:G864"/>
  <sheetViews>
    <sheetView zoomScaleNormal="100" workbookViewId="0">
      <selection activeCell="C807" sqref="C807:C864"/>
    </sheetView>
  </sheetViews>
  <sheetFormatPr defaultRowHeight="15" x14ac:dyDescent="0.25"/>
  <cols>
    <col min="1" max="1" width="9.5703125" bestFit="1" customWidth="1"/>
    <col min="2" max="3" width="9.140625" style="280"/>
  </cols>
  <sheetData>
    <row r="1" spans="1:3" x14ac:dyDescent="0.25">
      <c r="A1" s="6" t="s">
        <v>0</v>
      </c>
      <c r="B1" s="303" t="s">
        <v>1</v>
      </c>
      <c r="C1" s="303" t="s">
        <v>272</v>
      </c>
    </row>
    <row r="2" spans="1:3" x14ac:dyDescent="0.25">
      <c r="A2" s="293">
        <v>43627</v>
      </c>
      <c r="B2" s="292">
        <v>942</v>
      </c>
      <c r="C2" s="292"/>
    </row>
    <row r="3" spans="1:3" x14ac:dyDescent="0.25">
      <c r="A3" s="293">
        <v>43628</v>
      </c>
      <c r="B3" s="292">
        <v>2346</v>
      </c>
      <c r="C3" s="292"/>
    </row>
    <row r="4" spans="1:3" x14ac:dyDescent="0.25">
      <c r="A4" s="293">
        <v>43629</v>
      </c>
      <c r="B4" s="292">
        <v>2918</v>
      </c>
      <c r="C4" s="292"/>
    </row>
    <row r="5" spans="1:3" x14ac:dyDescent="0.25">
      <c r="A5" s="293">
        <v>43630</v>
      </c>
      <c r="B5" s="292">
        <v>4192</v>
      </c>
      <c r="C5" s="292"/>
    </row>
    <row r="6" spans="1:3" x14ac:dyDescent="0.25">
      <c r="A6" s="293">
        <v>43631</v>
      </c>
      <c r="B6" s="292">
        <v>5102</v>
      </c>
      <c r="C6" s="292"/>
    </row>
    <row r="7" spans="1:3" x14ac:dyDescent="0.25">
      <c r="A7" s="293">
        <v>43632</v>
      </c>
      <c r="B7" s="292">
        <v>3205</v>
      </c>
      <c r="C7" s="292"/>
    </row>
    <row r="8" spans="1:3" x14ac:dyDescent="0.25">
      <c r="A8" s="293">
        <v>43633</v>
      </c>
      <c r="B8" s="292">
        <v>2298</v>
      </c>
      <c r="C8" s="292"/>
    </row>
    <row r="9" spans="1:3" x14ac:dyDescent="0.25">
      <c r="A9" s="293">
        <v>43634</v>
      </c>
      <c r="B9" s="292">
        <v>2569</v>
      </c>
      <c r="C9" s="292"/>
    </row>
    <row r="10" spans="1:3" x14ac:dyDescent="0.25">
      <c r="A10" s="293">
        <v>43635</v>
      </c>
      <c r="B10" s="292">
        <v>2562</v>
      </c>
      <c r="C10" s="292"/>
    </row>
    <row r="11" spans="1:3" x14ac:dyDescent="0.25">
      <c r="A11" s="293">
        <v>43636</v>
      </c>
      <c r="B11" s="292">
        <v>2652</v>
      </c>
      <c r="C11" s="292"/>
    </row>
    <row r="12" spans="1:3" x14ac:dyDescent="0.25">
      <c r="A12" s="293">
        <v>43637</v>
      </c>
      <c r="B12" s="292">
        <v>3236</v>
      </c>
      <c r="C12" s="292"/>
    </row>
    <row r="13" spans="1:3" x14ac:dyDescent="0.25">
      <c r="A13" s="293">
        <v>43638</v>
      </c>
      <c r="B13" s="292">
        <v>3836</v>
      </c>
      <c r="C13" s="292"/>
    </row>
    <row r="14" spans="1:3" x14ac:dyDescent="0.25">
      <c r="A14" s="293">
        <v>43639</v>
      </c>
      <c r="B14" s="292">
        <v>2942</v>
      </c>
      <c r="C14" s="292"/>
    </row>
    <row r="15" spans="1:3" x14ac:dyDescent="0.25">
      <c r="A15" s="293">
        <v>43640</v>
      </c>
      <c r="B15" s="292">
        <v>1819</v>
      </c>
      <c r="C15" s="292"/>
    </row>
    <row r="16" spans="1:3" x14ac:dyDescent="0.25">
      <c r="A16" s="293">
        <v>43641</v>
      </c>
      <c r="B16" s="292">
        <v>2052</v>
      </c>
      <c r="C16" s="292"/>
    </row>
    <row r="17" spans="1:3" x14ac:dyDescent="0.25">
      <c r="A17" s="293">
        <v>43642</v>
      </c>
      <c r="B17" s="292">
        <v>2169</v>
      </c>
      <c r="C17" s="292"/>
    </row>
    <row r="18" spans="1:3" x14ac:dyDescent="0.25">
      <c r="A18" s="293">
        <v>43643</v>
      </c>
      <c r="B18" s="292">
        <v>2356</v>
      </c>
      <c r="C18" s="292"/>
    </row>
    <row r="19" spans="1:3" x14ac:dyDescent="0.25">
      <c r="A19" s="293">
        <v>43644</v>
      </c>
      <c r="B19" s="292">
        <v>2863</v>
      </c>
      <c r="C19" s="292"/>
    </row>
    <row r="20" spans="1:3" x14ac:dyDescent="0.25">
      <c r="A20" s="293">
        <v>43645</v>
      </c>
      <c r="B20" s="292">
        <v>3937</v>
      </c>
      <c r="C20" s="292"/>
    </row>
    <row r="21" spans="1:3" x14ac:dyDescent="0.25">
      <c r="A21" s="293">
        <v>43646</v>
      </c>
      <c r="B21" s="292">
        <v>2927</v>
      </c>
      <c r="C21" s="292"/>
    </row>
    <row r="22" spans="1:3" x14ac:dyDescent="0.25">
      <c r="A22" s="293">
        <v>43647</v>
      </c>
      <c r="B22" s="292">
        <v>1543</v>
      </c>
      <c r="C22" s="292"/>
    </row>
    <row r="23" spans="1:3" x14ac:dyDescent="0.25">
      <c r="A23" s="293">
        <v>43648</v>
      </c>
      <c r="B23" s="292">
        <v>1451</v>
      </c>
      <c r="C23" s="292"/>
    </row>
    <row r="24" spans="1:3" x14ac:dyDescent="0.25">
      <c r="A24" s="293">
        <v>43649</v>
      </c>
      <c r="B24" s="292">
        <v>1506</v>
      </c>
      <c r="C24" s="292"/>
    </row>
    <row r="25" spans="1:3" x14ac:dyDescent="0.25">
      <c r="A25" s="293">
        <v>43650</v>
      </c>
      <c r="B25" s="292">
        <v>1840</v>
      </c>
      <c r="C25" s="292"/>
    </row>
    <row r="26" spans="1:3" x14ac:dyDescent="0.25">
      <c r="A26" s="293">
        <v>43651</v>
      </c>
      <c r="B26" s="292">
        <v>2534</v>
      </c>
      <c r="C26" s="292"/>
    </row>
    <row r="27" spans="1:3" x14ac:dyDescent="0.25">
      <c r="A27" s="293">
        <v>43652</v>
      </c>
      <c r="B27" s="292">
        <v>3548</v>
      </c>
      <c r="C27" s="292"/>
    </row>
    <row r="28" spans="1:3" x14ac:dyDescent="0.25">
      <c r="A28" s="293">
        <v>43653</v>
      </c>
      <c r="B28" s="292">
        <v>2819</v>
      </c>
      <c r="C28" s="292"/>
    </row>
    <row r="29" spans="1:3" x14ac:dyDescent="0.25">
      <c r="A29" s="293">
        <v>43654</v>
      </c>
      <c r="B29" s="292">
        <v>1941</v>
      </c>
      <c r="C29" s="292"/>
    </row>
    <row r="30" spans="1:3" x14ac:dyDescent="0.25">
      <c r="A30" s="293">
        <v>43655</v>
      </c>
      <c r="B30" s="292">
        <v>2043</v>
      </c>
      <c r="C30" s="292"/>
    </row>
    <row r="31" spans="1:3" x14ac:dyDescent="0.25">
      <c r="A31" s="293">
        <v>43656</v>
      </c>
      <c r="B31" s="292">
        <v>2090</v>
      </c>
      <c r="C31" s="292"/>
    </row>
    <row r="32" spans="1:3" x14ac:dyDescent="0.25">
      <c r="A32" s="293">
        <v>43657</v>
      </c>
      <c r="B32" s="292">
        <v>2176</v>
      </c>
      <c r="C32" s="292"/>
    </row>
    <row r="33" spans="1:3" x14ac:dyDescent="0.25">
      <c r="A33" s="293">
        <v>43658</v>
      </c>
      <c r="B33" s="292">
        <v>2899</v>
      </c>
      <c r="C33" s="292"/>
    </row>
    <row r="34" spans="1:3" x14ac:dyDescent="0.25">
      <c r="A34" s="293">
        <v>43659</v>
      </c>
      <c r="B34" s="292">
        <v>4059</v>
      </c>
      <c r="C34" s="292"/>
    </row>
    <row r="35" spans="1:3" x14ac:dyDescent="0.25">
      <c r="A35" s="293">
        <v>43660</v>
      </c>
      <c r="B35" s="292">
        <v>3339</v>
      </c>
      <c r="C35" s="292"/>
    </row>
    <row r="36" spans="1:3" x14ac:dyDescent="0.25">
      <c r="A36" s="293">
        <v>43661</v>
      </c>
      <c r="B36" s="292">
        <v>2212</v>
      </c>
      <c r="C36" s="292"/>
    </row>
    <row r="37" spans="1:3" x14ac:dyDescent="0.25">
      <c r="A37" s="293">
        <v>43662</v>
      </c>
      <c r="B37" s="292">
        <v>2353</v>
      </c>
      <c r="C37" s="292"/>
    </row>
    <row r="38" spans="1:3" x14ac:dyDescent="0.25">
      <c r="A38" s="293">
        <v>43663</v>
      </c>
      <c r="B38" s="292">
        <v>2464</v>
      </c>
      <c r="C38" s="292"/>
    </row>
    <row r="39" spans="1:3" x14ac:dyDescent="0.25">
      <c r="A39" s="293">
        <v>43664</v>
      </c>
      <c r="B39" s="292">
        <v>2453</v>
      </c>
      <c r="C39" s="292"/>
    </row>
    <row r="40" spans="1:3" x14ac:dyDescent="0.25">
      <c r="A40" s="293">
        <v>43665</v>
      </c>
      <c r="B40" s="292">
        <v>3680</v>
      </c>
      <c r="C40" s="292"/>
    </row>
    <row r="41" spans="1:3" x14ac:dyDescent="0.25">
      <c r="A41" s="293">
        <v>43666</v>
      </c>
      <c r="B41" s="292">
        <v>4883</v>
      </c>
      <c r="C41" s="292"/>
    </row>
    <row r="42" spans="1:3" x14ac:dyDescent="0.25">
      <c r="A42" s="293">
        <v>43667</v>
      </c>
      <c r="B42" s="292">
        <v>3858</v>
      </c>
      <c r="C42" s="292"/>
    </row>
    <row r="43" spans="1:3" x14ac:dyDescent="0.25">
      <c r="A43" s="293">
        <v>43668</v>
      </c>
      <c r="B43" s="292">
        <v>2468</v>
      </c>
      <c r="C43" s="292"/>
    </row>
    <row r="44" spans="1:3" x14ac:dyDescent="0.25">
      <c r="A44" s="293">
        <v>43669</v>
      </c>
      <c r="B44" s="292">
        <v>2766</v>
      </c>
      <c r="C44" s="292"/>
    </row>
    <row r="45" spans="1:3" x14ac:dyDescent="0.25">
      <c r="A45" s="293">
        <v>43670</v>
      </c>
      <c r="B45" s="292">
        <v>2987</v>
      </c>
      <c r="C45" s="292"/>
    </row>
    <row r="46" spans="1:3" x14ac:dyDescent="0.25">
      <c r="A46" s="293">
        <v>43671</v>
      </c>
      <c r="B46" s="292">
        <v>3953</v>
      </c>
      <c r="C46" s="292"/>
    </row>
    <row r="47" spans="1:3" x14ac:dyDescent="0.25">
      <c r="A47" s="293">
        <v>43672</v>
      </c>
      <c r="B47" s="292">
        <v>3977</v>
      </c>
      <c r="C47" s="292"/>
    </row>
    <row r="48" spans="1:3" x14ac:dyDescent="0.25">
      <c r="A48" s="293">
        <v>43673</v>
      </c>
      <c r="B48" s="292">
        <v>5753</v>
      </c>
      <c r="C48" s="292"/>
    </row>
    <row r="49" spans="1:3" x14ac:dyDescent="0.25">
      <c r="A49" s="293">
        <v>43674</v>
      </c>
      <c r="B49" s="292">
        <v>4466</v>
      </c>
      <c r="C49" s="292"/>
    </row>
    <row r="50" spans="1:3" x14ac:dyDescent="0.25">
      <c r="A50" s="293">
        <v>43675</v>
      </c>
      <c r="B50" s="292">
        <v>2781</v>
      </c>
      <c r="C50" s="292"/>
    </row>
    <row r="51" spans="1:3" x14ac:dyDescent="0.25">
      <c r="A51" s="293">
        <v>43676</v>
      </c>
      <c r="B51" s="292">
        <v>3240</v>
      </c>
      <c r="C51" s="292"/>
    </row>
    <row r="52" spans="1:3" x14ac:dyDescent="0.25">
      <c r="A52" s="293">
        <v>43677</v>
      </c>
      <c r="B52" s="292">
        <v>3385</v>
      </c>
      <c r="C52" s="292"/>
    </row>
    <row r="53" spans="1:3" x14ac:dyDescent="0.25">
      <c r="A53" s="293">
        <v>43678</v>
      </c>
      <c r="B53" s="292">
        <v>3588</v>
      </c>
      <c r="C53" s="292"/>
    </row>
    <row r="54" spans="1:3" x14ac:dyDescent="0.25">
      <c r="A54" s="293">
        <v>43679</v>
      </c>
      <c r="B54" s="292">
        <v>4691</v>
      </c>
      <c r="C54" s="292"/>
    </row>
    <row r="55" spans="1:3" x14ac:dyDescent="0.25">
      <c r="A55" s="293">
        <v>43680</v>
      </c>
      <c r="B55" s="292">
        <v>6176</v>
      </c>
      <c r="C55" s="292"/>
    </row>
    <row r="56" spans="1:3" x14ac:dyDescent="0.25">
      <c r="A56" s="293">
        <v>43681</v>
      </c>
      <c r="B56" s="292">
        <v>4800</v>
      </c>
      <c r="C56" s="292"/>
    </row>
    <row r="57" spans="1:3" x14ac:dyDescent="0.25">
      <c r="A57" s="293">
        <v>43682</v>
      </c>
      <c r="B57" s="292">
        <v>3252</v>
      </c>
      <c r="C57" s="292"/>
    </row>
    <row r="58" spans="1:3" x14ac:dyDescent="0.25">
      <c r="A58" s="293">
        <v>43683</v>
      </c>
      <c r="B58" s="292">
        <v>3446</v>
      </c>
      <c r="C58" s="292"/>
    </row>
    <row r="59" spans="1:3" x14ac:dyDescent="0.25">
      <c r="A59" s="293">
        <v>43684</v>
      </c>
      <c r="B59" s="292">
        <v>3678</v>
      </c>
      <c r="C59" s="292"/>
    </row>
    <row r="60" spans="1:3" x14ac:dyDescent="0.25">
      <c r="A60" s="293">
        <v>43685</v>
      </c>
      <c r="B60" s="292">
        <v>4169</v>
      </c>
      <c r="C60" s="292"/>
    </row>
    <row r="61" spans="1:3" x14ac:dyDescent="0.25">
      <c r="A61" s="293">
        <v>43686</v>
      </c>
      <c r="B61" s="292">
        <v>5795</v>
      </c>
      <c r="C61" s="292"/>
    </row>
    <row r="62" spans="1:3" x14ac:dyDescent="0.25">
      <c r="A62" s="293">
        <v>43687</v>
      </c>
      <c r="B62" s="292">
        <v>7266</v>
      </c>
      <c r="C62" s="292"/>
    </row>
    <row r="63" spans="1:3" x14ac:dyDescent="0.25">
      <c r="A63" s="293">
        <v>43688</v>
      </c>
      <c r="B63" s="292">
        <v>6022</v>
      </c>
      <c r="C63" s="292"/>
    </row>
    <row r="64" spans="1:3" x14ac:dyDescent="0.25">
      <c r="A64" s="293">
        <v>43689</v>
      </c>
      <c r="B64" s="292">
        <v>3460</v>
      </c>
      <c r="C64" s="292"/>
    </row>
    <row r="65" spans="1:3" x14ac:dyDescent="0.25">
      <c r="A65" s="293">
        <v>43690</v>
      </c>
      <c r="B65" s="292">
        <v>3369</v>
      </c>
      <c r="C65" s="292"/>
    </row>
    <row r="66" spans="1:3" x14ac:dyDescent="0.25">
      <c r="A66" s="293">
        <v>43691</v>
      </c>
      <c r="B66" s="292">
        <v>3910</v>
      </c>
      <c r="C66" s="292"/>
    </row>
    <row r="67" spans="1:3" x14ac:dyDescent="0.25">
      <c r="A67" s="293">
        <v>43692</v>
      </c>
      <c r="B67" s="292">
        <v>4264</v>
      </c>
      <c r="C67" s="292"/>
    </row>
    <row r="68" spans="1:3" x14ac:dyDescent="0.25">
      <c r="A68" s="293">
        <v>43693</v>
      </c>
      <c r="B68" s="292">
        <v>5758</v>
      </c>
      <c r="C68" s="292"/>
    </row>
    <row r="69" spans="1:3" x14ac:dyDescent="0.25">
      <c r="A69" s="293">
        <v>43694</v>
      </c>
      <c r="B69" s="292">
        <v>7342</v>
      </c>
      <c r="C69" s="292"/>
    </row>
    <row r="70" spans="1:3" x14ac:dyDescent="0.25">
      <c r="A70" s="293">
        <v>43695</v>
      </c>
      <c r="B70" s="292">
        <v>5839</v>
      </c>
      <c r="C70" s="292"/>
    </row>
    <row r="71" spans="1:3" x14ac:dyDescent="0.25">
      <c r="A71" s="293">
        <v>43696</v>
      </c>
      <c r="B71" s="292">
        <v>3338</v>
      </c>
      <c r="C71" s="292"/>
    </row>
    <row r="72" spans="1:3" x14ac:dyDescent="0.25">
      <c r="A72" s="293">
        <v>43697</v>
      </c>
      <c r="B72" s="292">
        <v>3531</v>
      </c>
      <c r="C72" s="292"/>
    </row>
    <row r="73" spans="1:3" x14ac:dyDescent="0.25">
      <c r="A73" s="293">
        <v>43698</v>
      </c>
      <c r="B73" s="292">
        <v>3775</v>
      </c>
      <c r="C73" s="292"/>
    </row>
    <row r="74" spans="1:3" x14ac:dyDescent="0.25">
      <c r="A74" s="293">
        <v>43699</v>
      </c>
      <c r="B74" s="292">
        <v>4200</v>
      </c>
      <c r="C74" s="292"/>
    </row>
    <row r="75" spans="1:3" x14ac:dyDescent="0.25">
      <c r="A75" s="293">
        <v>43700</v>
      </c>
      <c r="B75" s="292">
        <v>5628</v>
      </c>
      <c r="C75" s="292"/>
    </row>
    <row r="76" spans="1:3" x14ac:dyDescent="0.25">
      <c r="A76" s="293">
        <v>43701</v>
      </c>
      <c r="B76" s="292">
        <v>7642</v>
      </c>
      <c r="C76" s="292"/>
    </row>
    <row r="77" spans="1:3" x14ac:dyDescent="0.25">
      <c r="A77" s="293">
        <v>43702</v>
      </c>
      <c r="B77" s="292">
        <v>7307</v>
      </c>
      <c r="C77" s="292"/>
    </row>
    <row r="78" spans="1:3" x14ac:dyDescent="0.25">
      <c r="A78" s="293">
        <v>43703</v>
      </c>
      <c r="B78" s="292">
        <v>5433</v>
      </c>
      <c r="C78" s="292"/>
    </row>
    <row r="79" spans="1:3" x14ac:dyDescent="0.25">
      <c r="A79" s="293">
        <v>43704</v>
      </c>
      <c r="B79" s="292">
        <v>3800</v>
      </c>
      <c r="C79" s="292"/>
    </row>
    <row r="80" spans="1:3" x14ac:dyDescent="0.25">
      <c r="A80" s="293">
        <v>43705</v>
      </c>
      <c r="B80" s="292">
        <v>3911</v>
      </c>
      <c r="C80" s="292"/>
    </row>
    <row r="81" spans="1:3" x14ac:dyDescent="0.25">
      <c r="A81" s="293">
        <v>43706</v>
      </c>
      <c r="B81" s="292">
        <v>4463</v>
      </c>
      <c r="C81" s="292"/>
    </row>
    <row r="82" spans="1:3" x14ac:dyDescent="0.25">
      <c r="A82" s="293">
        <v>43707</v>
      </c>
      <c r="B82" s="292">
        <v>6621</v>
      </c>
      <c r="C82" s="292"/>
    </row>
    <row r="83" spans="1:3" x14ac:dyDescent="0.25">
      <c r="A83" s="293">
        <v>43708</v>
      </c>
      <c r="B83" s="292">
        <v>9401</v>
      </c>
      <c r="C83" s="292"/>
    </row>
    <row r="84" spans="1:3" x14ac:dyDescent="0.25">
      <c r="A84" s="293">
        <v>43709</v>
      </c>
      <c r="B84" s="292">
        <v>7122</v>
      </c>
      <c r="C84" s="292"/>
    </row>
    <row r="85" spans="1:3" x14ac:dyDescent="0.25">
      <c r="A85" s="293">
        <v>43710</v>
      </c>
      <c r="B85" s="292">
        <v>4245</v>
      </c>
      <c r="C85" s="292"/>
    </row>
    <row r="86" spans="1:3" x14ac:dyDescent="0.25">
      <c r="A86" s="293">
        <v>43711</v>
      </c>
      <c r="B86" s="292">
        <v>4356</v>
      </c>
      <c r="C86" s="292"/>
    </row>
    <row r="87" spans="1:3" x14ac:dyDescent="0.25">
      <c r="A87" s="293">
        <v>43712</v>
      </c>
      <c r="B87" s="292">
        <v>4652</v>
      </c>
      <c r="C87" s="292"/>
    </row>
    <row r="88" spans="1:3" x14ac:dyDescent="0.25">
      <c r="A88" s="293">
        <v>43713</v>
      </c>
      <c r="B88" s="292">
        <v>4902</v>
      </c>
      <c r="C88" s="292"/>
    </row>
    <row r="89" spans="1:3" x14ac:dyDescent="0.25">
      <c r="A89" s="293">
        <v>43714</v>
      </c>
      <c r="B89" s="292">
        <v>6580</v>
      </c>
      <c r="C89" s="292"/>
    </row>
    <row r="90" spans="1:3" x14ac:dyDescent="0.25">
      <c r="A90" s="293">
        <v>43715</v>
      </c>
      <c r="B90" s="292">
        <v>10013</v>
      </c>
      <c r="C90" s="292"/>
    </row>
    <row r="91" spans="1:3" x14ac:dyDescent="0.25">
      <c r="A91" s="293">
        <v>43716</v>
      </c>
      <c r="B91" s="292">
        <v>7258</v>
      </c>
      <c r="C91" s="292"/>
    </row>
    <row r="92" spans="1:3" x14ac:dyDescent="0.25">
      <c r="A92" s="293">
        <v>43717</v>
      </c>
      <c r="B92" s="292">
        <v>4085</v>
      </c>
      <c r="C92" s="292"/>
    </row>
    <row r="93" spans="1:3" x14ac:dyDescent="0.25">
      <c r="A93" s="293">
        <v>43718</v>
      </c>
      <c r="B93" s="292">
        <v>4078</v>
      </c>
      <c r="C93" s="292"/>
    </row>
    <row r="94" spans="1:3" x14ac:dyDescent="0.25">
      <c r="A94" s="293">
        <v>43719</v>
      </c>
      <c r="B94" s="292">
        <v>4505</v>
      </c>
      <c r="C94" s="292"/>
    </row>
    <row r="95" spans="1:3" x14ac:dyDescent="0.25">
      <c r="A95" s="293">
        <v>43720</v>
      </c>
      <c r="B95" s="292">
        <v>5258</v>
      </c>
      <c r="C95" s="292"/>
    </row>
    <row r="96" spans="1:3" x14ac:dyDescent="0.25">
      <c r="A96" s="293">
        <v>43721</v>
      </c>
      <c r="B96" s="292">
        <v>7673</v>
      </c>
      <c r="C96" s="292"/>
    </row>
    <row r="97" spans="1:3" x14ac:dyDescent="0.25">
      <c r="A97" s="293">
        <v>43722</v>
      </c>
      <c r="B97" s="292">
        <v>10875</v>
      </c>
      <c r="C97" s="292"/>
    </row>
    <row r="98" spans="1:3" x14ac:dyDescent="0.25">
      <c r="A98" s="293">
        <v>43723</v>
      </c>
      <c r="B98" s="292">
        <v>8192</v>
      </c>
      <c r="C98" s="292"/>
    </row>
    <row r="99" spans="1:3" x14ac:dyDescent="0.25">
      <c r="A99" s="293">
        <v>43724</v>
      </c>
      <c r="B99" s="292">
        <v>4354</v>
      </c>
      <c r="C99" s="292"/>
    </row>
    <row r="100" spans="1:3" x14ac:dyDescent="0.25">
      <c r="A100" s="293">
        <v>43725</v>
      </c>
      <c r="B100" s="292">
        <v>4435</v>
      </c>
      <c r="C100" s="292"/>
    </row>
    <row r="101" spans="1:3" x14ac:dyDescent="0.25">
      <c r="A101" s="293">
        <v>43726</v>
      </c>
      <c r="B101" s="292">
        <v>4569</v>
      </c>
      <c r="C101" s="292"/>
    </row>
    <row r="102" spans="1:3" x14ac:dyDescent="0.25">
      <c r="A102" s="293">
        <v>43727</v>
      </c>
      <c r="B102" s="292">
        <v>4997</v>
      </c>
      <c r="C102" s="292"/>
    </row>
    <row r="103" spans="1:3" x14ac:dyDescent="0.25">
      <c r="A103" s="293">
        <v>43728</v>
      </c>
      <c r="B103" s="292">
        <v>6960</v>
      </c>
      <c r="C103" s="292"/>
    </row>
    <row r="104" spans="1:3" x14ac:dyDescent="0.25">
      <c r="A104" s="293">
        <v>43729</v>
      </c>
      <c r="B104" s="292">
        <v>10251</v>
      </c>
      <c r="C104" s="292"/>
    </row>
    <row r="105" spans="1:3" x14ac:dyDescent="0.25">
      <c r="A105" s="293">
        <v>43730</v>
      </c>
      <c r="B105" s="292">
        <v>6984</v>
      </c>
      <c r="C105" s="292"/>
    </row>
    <row r="106" spans="1:3" x14ac:dyDescent="0.25">
      <c r="A106" s="293">
        <v>43731</v>
      </c>
      <c r="B106" s="292">
        <v>3983</v>
      </c>
      <c r="C106" s="292"/>
    </row>
    <row r="107" spans="1:3" x14ac:dyDescent="0.25">
      <c r="A107" s="293">
        <v>43732</v>
      </c>
      <c r="B107" s="292">
        <v>5222</v>
      </c>
      <c r="C107" s="292"/>
    </row>
    <row r="108" spans="1:3" x14ac:dyDescent="0.25">
      <c r="A108" s="293">
        <v>43733</v>
      </c>
      <c r="B108" s="292">
        <v>4816</v>
      </c>
      <c r="C108" s="292"/>
    </row>
    <row r="109" spans="1:3" x14ac:dyDescent="0.25">
      <c r="A109" s="293">
        <v>43734</v>
      </c>
      <c r="B109" s="292">
        <v>5311</v>
      </c>
      <c r="C109" s="292"/>
    </row>
    <row r="110" spans="1:3" x14ac:dyDescent="0.25">
      <c r="A110" s="293">
        <v>43735</v>
      </c>
      <c r="B110" s="292">
        <v>7066</v>
      </c>
      <c r="C110" s="292"/>
    </row>
    <row r="111" spans="1:3" x14ac:dyDescent="0.25">
      <c r="A111" s="293">
        <v>43736</v>
      </c>
      <c r="B111" s="292">
        <v>10406</v>
      </c>
      <c r="C111" s="292"/>
    </row>
    <row r="112" spans="1:3" x14ac:dyDescent="0.25">
      <c r="A112" s="293">
        <v>43737</v>
      </c>
      <c r="B112" s="292">
        <v>7399</v>
      </c>
      <c r="C112" s="292"/>
    </row>
    <row r="113" spans="1:3" x14ac:dyDescent="0.25">
      <c r="A113" s="293">
        <v>43738</v>
      </c>
      <c r="B113" s="292">
        <v>3987</v>
      </c>
      <c r="C113" s="292"/>
    </row>
    <row r="114" spans="1:3" x14ac:dyDescent="0.25">
      <c r="A114" s="293">
        <v>43739</v>
      </c>
      <c r="B114" s="292">
        <v>5029</v>
      </c>
      <c r="C114" s="292"/>
    </row>
    <row r="115" spans="1:3" x14ac:dyDescent="0.25">
      <c r="A115" s="293">
        <v>43740</v>
      </c>
      <c r="B115" s="292">
        <v>4642</v>
      </c>
      <c r="C115" s="292"/>
    </row>
    <row r="116" spans="1:3" x14ac:dyDescent="0.25">
      <c r="A116" s="293">
        <v>43741</v>
      </c>
      <c r="B116" s="292">
        <v>5152</v>
      </c>
      <c r="C116" s="292"/>
    </row>
    <row r="117" spans="1:3" x14ac:dyDescent="0.25">
      <c r="A117" s="293">
        <v>43742</v>
      </c>
      <c r="B117" s="292">
        <v>6786</v>
      </c>
      <c r="C117" s="292"/>
    </row>
    <row r="118" spans="1:3" x14ac:dyDescent="0.25">
      <c r="A118" s="293">
        <v>43743</v>
      </c>
      <c r="B118" s="292">
        <v>10203</v>
      </c>
      <c r="C118" s="292"/>
    </row>
    <row r="119" spans="1:3" x14ac:dyDescent="0.25">
      <c r="A119" s="293">
        <v>43744</v>
      </c>
      <c r="B119" s="292">
        <v>7245</v>
      </c>
      <c r="C119" s="292"/>
    </row>
    <row r="120" spans="1:3" x14ac:dyDescent="0.25">
      <c r="A120" s="293">
        <v>43745</v>
      </c>
      <c r="B120" s="292">
        <v>2820</v>
      </c>
      <c r="C120" s="292"/>
    </row>
    <row r="121" spans="1:3" x14ac:dyDescent="0.25">
      <c r="A121" s="293">
        <v>43746</v>
      </c>
      <c r="B121" s="292">
        <v>2611</v>
      </c>
      <c r="C121" s="292"/>
    </row>
    <row r="122" spans="1:3" x14ac:dyDescent="0.25">
      <c r="A122" s="293">
        <v>43747</v>
      </c>
      <c r="B122" s="292">
        <v>2584</v>
      </c>
      <c r="C122" s="292"/>
    </row>
    <row r="123" spans="1:3" x14ac:dyDescent="0.25">
      <c r="A123" s="293">
        <v>43748</v>
      </c>
      <c r="B123" s="292">
        <v>3113</v>
      </c>
      <c r="C123" s="292"/>
    </row>
    <row r="124" spans="1:3" x14ac:dyDescent="0.25">
      <c r="A124" s="293">
        <v>43749</v>
      </c>
      <c r="B124" s="292">
        <v>5547</v>
      </c>
      <c r="C124" s="292"/>
    </row>
    <row r="125" spans="1:3" x14ac:dyDescent="0.25">
      <c r="A125" s="293">
        <v>43750</v>
      </c>
      <c r="B125" s="292">
        <v>8475</v>
      </c>
      <c r="C125" s="292"/>
    </row>
    <row r="126" spans="1:3" x14ac:dyDescent="0.25">
      <c r="A126" s="293">
        <v>43751</v>
      </c>
      <c r="B126" s="292">
        <v>5503</v>
      </c>
      <c r="C126" s="292"/>
    </row>
    <row r="127" spans="1:3" x14ac:dyDescent="0.25">
      <c r="A127" s="293">
        <v>43752</v>
      </c>
      <c r="B127" s="292">
        <v>2815</v>
      </c>
      <c r="C127" s="292"/>
    </row>
    <row r="128" spans="1:3" x14ac:dyDescent="0.25">
      <c r="A128" s="293">
        <v>43753</v>
      </c>
      <c r="B128" s="292">
        <v>2950</v>
      </c>
      <c r="C128" s="292"/>
    </row>
    <row r="129" spans="1:3" x14ac:dyDescent="0.25">
      <c r="A129" s="293">
        <v>43754</v>
      </c>
      <c r="B129" s="292">
        <v>3043</v>
      </c>
      <c r="C129" s="292"/>
    </row>
    <row r="130" spans="1:3" x14ac:dyDescent="0.25">
      <c r="A130" s="293">
        <v>43755</v>
      </c>
      <c r="B130" s="292">
        <v>3217</v>
      </c>
      <c r="C130" s="292"/>
    </row>
    <row r="131" spans="1:3" x14ac:dyDescent="0.25">
      <c r="A131" s="293">
        <v>43756</v>
      </c>
      <c r="B131" s="292">
        <v>4816</v>
      </c>
      <c r="C131" s="292"/>
    </row>
    <row r="132" spans="1:3" x14ac:dyDescent="0.25">
      <c r="A132" s="293">
        <v>43757</v>
      </c>
      <c r="B132" s="292">
        <v>6962</v>
      </c>
      <c r="C132" s="292"/>
    </row>
    <row r="133" spans="1:3" x14ac:dyDescent="0.25">
      <c r="A133" s="293">
        <v>43758</v>
      </c>
      <c r="B133" s="292">
        <v>5174</v>
      </c>
      <c r="C133" s="292"/>
    </row>
    <row r="134" spans="1:3" x14ac:dyDescent="0.25">
      <c r="A134" s="293">
        <v>43759</v>
      </c>
      <c r="B134" s="292">
        <v>2865</v>
      </c>
      <c r="C134" s="292"/>
    </row>
    <row r="135" spans="1:3" x14ac:dyDescent="0.25">
      <c r="A135" s="293">
        <v>43760</v>
      </c>
      <c r="B135" s="292">
        <v>2776</v>
      </c>
      <c r="C135" s="292"/>
    </row>
    <row r="136" spans="1:3" x14ac:dyDescent="0.25">
      <c r="A136" s="293">
        <v>43761</v>
      </c>
      <c r="B136" s="292">
        <v>2956</v>
      </c>
      <c r="C136" s="292"/>
    </row>
    <row r="137" spans="1:3" x14ac:dyDescent="0.25">
      <c r="A137" s="293">
        <v>43762</v>
      </c>
      <c r="B137" s="292">
        <v>3470</v>
      </c>
      <c r="C137" s="292"/>
    </row>
    <row r="138" spans="1:3" x14ac:dyDescent="0.25">
      <c r="A138" s="293">
        <v>43763</v>
      </c>
      <c r="B138" s="292">
        <v>4842</v>
      </c>
      <c r="C138" s="292"/>
    </row>
    <row r="139" spans="1:3" x14ac:dyDescent="0.25">
      <c r="A139" s="293">
        <v>43764</v>
      </c>
      <c r="B139" s="292">
        <v>7545</v>
      </c>
      <c r="C139" s="292"/>
    </row>
    <row r="140" spans="1:3" x14ac:dyDescent="0.25">
      <c r="A140" s="293">
        <v>43765</v>
      </c>
      <c r="B140" s="292">
        <v>4984</v>
      </c>
      <c r="C140" s="292"/>
    </row>
    <row r="141" spans="1:3" x14ac:dyDescent="0.25">
      <c r="A141" s="293">
        <v>43766</v>
      </c>
      <c r="B141" s="292">
        <v>2673</v>
      </c>
      <c r="C141" s="292"/>
    </row>
    <row r="142" spans="1:3" x14ac:dyDescent="0.25">
      <c r="A142" s="293">
        <v>43767</v>
      </c>
      <c r="B142" s="292">
        <v>2996</v>
      </c>
      <c r="C142" s="292"/>
    </row>
    <row r="143" spans="1:3" x14ac:dyDescent="0.25">
      <c r="A143" s="293">
        <v>43768</v>
      </c>
      <c r="B143" s="292">
        <v>3445</v>
      </c>
      <c r="C143" s="292"/>
    </row>
    <row r="144" spans="1:3" x14ac:dyDescent="0.25">
      <c r="A144" s="293">
        <v>43769</v>
      </c>
      <c r="B144" s="292">
        <v>4179</v>
      </c>
      <c r="C144" s="292"/>
    </row>
    <row r="145" spans="1:3" x14ac:dyDescent="0.25">
      <c r="A145" s="293">
        <v>43770</v>
      </c>
      <c r="B145" s="292">
        <v>7117</v>
      </c>
      <c r="C145" s="292"/>
    </row>
    <row r="146" spans="1:3" x14ac:dyDescent="0.25">
      <c r="A146" s="293">
        <v>43771</v>
      </c>
      <c r="B146" s="292">
        <v>10241</v>
      </c>
      <c r="C146" s="292"/>
    </row>
    <row r="147" spans="1:3" x14ac:dyDescent="0.25">
      <c r="A147" s="293">
        <v>43772</v>
      </c>
      <c r="B147" s="292">
        <v>6811</v>
      </c>
      <c r="C147" s="292"/>
    </row>
    <row r="148" spans="1:3" x14ac:dyDescent="0.25">
      <c r="A148" s="293">
        <v>43773</v>
      </c>
      <c r="B148" s="292">
        <v>2897</v>
      </c>
      <c r="C148" s="292"/>
    </row>
    <row r="149" spans="1:3" x14ac:dyDescent="0.25">
      <c r="A149" s="293">
        <v>43774</v>
      </c>
      <c r="B149" s="292">
        <v>2874</v>
      </c>
      <c r="C149" s="292"/>
    </row>
    <row r="150" spans="1:3" x14ac:dyDescent="0.25">
      <c r="A150" s="293">
        <v>43775</v>
      </c>
      <c r="B150" s="292">
        <v>2868</v>
      </c>
      <c r="C150" s="292"/>
    </row>
    <row r="151" spans="1:3" x14ac:dyDescent="0.25">
      <c r="A151" s="293">
        <v>43776</v>
      </c>
      <c r="B151" s="292">
        <v>2967</v>
      </c>
      <c r="C151" s="292"/>
    </row>
    <row r="152" spans="1:3" x14ac:dyDescent="0.25">
      <c r="A152" s="293">
        <v>43777</v>
      </c>
      <c r="B152" s="292">
        <v>4305</v>
      </c>
      <c r="C152" s="292"/>
    </row>
    <row r="153" spans="1:3" x14ac:dyDescent="0.25">
      <c r="A153" s="293">
        <v>43778</v>
      </c>
      <c r="B153" s="292">
        <v>7157</v>
      </c>
      <c r="C153" s="292"/>
    </row>
    <row r="154" spans="1:3" x14ac:dyDescent="0.25">
      <c r="A154" s="293">
        <v>43779</v>
      </c>
      <c r="B154" s="292">
        <v>5007</v>
      </c>
      <c r="C154" s="292"/>
    </row>
    <row r="155" spans="1:3" x14ac:dyDescent="0.25">
      <c r="A155" s="293">
        <v>43780</v>
      </c>
      <c r="B155" s="292">
        <v>2345</v>
      </c>
      <c r="C155" s="292"/>
    </row>
    <row r="156" spans="1:3" x14ac:dyDescent="0.25">
      <c r="A156" s="293">
        <v>43781</v>
      </c>
      <c r="B156" s="292">
        <v>2189</v>
      </c>
      <c r="C156" s="292"/>
    </row>
    <row r="157" spans="1:3" x14ac:dyDescent="0.25">
      <c r="A157" s="293">
        <v>43782</v>
      </c>
      <c r="B157" s="292">
        <v>2588</v>
      </c>
      <c r="C157" s="292"/>
    </row>
    <row r="158" spans="1:3" x14ac:dyDescent="0.25">
      <c r="A158" s="293">
        <v>43783</v>
      </c>
      <c r="B158" s="292">
        <v>2660</v>
      </c>
      <c r="C158" s="292"/>
    </row>
    <row r="159" spans="1:3" x14ac:dyDescent="0.25">
      <c r="A159" s="293">
        <v>43784</v>
      </c>
      <c r="B159" s="292">
        <v>3895</v>
      </c>
      <c r="C159" s="292"/>
    </row>
    <row r="160" spans="1:3" x14ac:dyDescent="0.25">
      <c r="A160" s="293">
        <v>43785</v>
      </c>
      <c r="B160" s="292">
        <v>5789</v>
      </c>
      <c r="C160" s="292"/>
    </row>
    <row r="161" spans="1:3" x14ac:dyDescent="0.25">
      <c r="A161" s="293">
        <v>43786</v>
      </c>
      <c r="B161" s="292">
        <v>4619</v>
      </c>
      <c r="C161" s="292"/>
    </row>
    <row r="162" spans="1:3" x14ac:dyDescent="0.25">
      <c r="A162" s="293">
        <v>43787</v>
      </c>
      <c r="B162" s="292">
        <v>2112</v>
      </c>
      <c r="C162" s="292"/>
    </row>
    <row r="163" spans="1:3" x14ac:dyDescent="0.25">
      <c r="A163" s="293">
        <v>43788</v>
      </c>
      <c r="B163" s="292">
        <v>2056</v>
      </c>
      <c r="C163" s="292"/>
    </row>
    <row r="164" spans="1:3" x14ac:dyDescent="0.25">
      <c r="A164" s="293">
        <v>43789</v>
      </c>
      <c r="B164" s="292">
        <v>2225</v>
      </c>
      <c r="C164" s="292"/>
    </row>
    <row r="165" spans="1:3" x14ac:dyDescent="0.25">
      <c r="A165" s="293">
        <v>43790</v>
      </c>
      <c r="B165" s="292">
        <v>2426</v>
      </c>
      <c r="C165" s="292"/>
    </row>
    <row r="166" spans="1:3" x14ac:dyDescent="0.25">
      <c r="A166" s="293">
        <v>43791</v>
      </c>
      <c r="B166" s="292">
        <v>3888</v>
      </c>
      <c r="C166" s="292"/>
    </row>
    <row r="167" spans="1:3" x14ac:dyDescent="0.25">
      <c r="A167" s="293">
        <v>43792</v>
      </c>
      <c r="B167" s="292">
        <v>6084</v>
      </c>
      <c r="C167" s="292"/>
    </row>
    <row r="168" spans="1:3" x14ac:dyDescent="0.25">
      <c r="A168" s="293">
        <v>43793</v>
      </c>
      <c r="B168" s="292">
        <v>4701</v>
      </c>
      <c r="C168" s="292"/>
    </row>
    <row r="169" spans="1:3" x14ac:dyDescent="0.25">
      <c r="A169" s="293">
        <v>43794</v>
      </c>
      <c r="B169" s="292">
        <v>2684</v>
      </c>
      <c r="C169" s="292"/>
    </row>
    <row r="170" spans="1:3" x14ac:dyDescent="0.25">
      <c r="A170" s="293">
        <v>43795</v>
      </c>
      <c r="B170" s="292">
        <v>3348</v>
      </c>
      <c r="C170" s="292"/>
    </row>
    <row r="171" spans="1:3" x14ac:dyDescent="0.25">
      <c r="A171" s="293">
        <v>43796</v>
      </c>
      <c r="B171" s="292">
        <v>3274</v>
      </c>
      <c r="C171" s="292"/>
    </row>
    <row r="172" spans="1:3" x14ac:dyDescent="0.25">
      <c r="A172" s="293">
        <v>43797</v>
      </c>
      <c r="B172" s="292">
        <v>3678</v>
      </c>
      <c r="C172" s="292"/>
    </row>
    <row r="173" spans="1:3" x14ac:dyDescent="0.25">
      <c r="A173" s="293">
        <v>43798</v>
      </c>
      <c r="B173" s="292">
        <v>5613</v>
      </c>
      <c r="C173" s="292"/>
    </row>
    <row r="174" spans="1:3" x14ac:dyDescent="0.25">
      <c r="A174" s="293">
        <v>43799</v>
      </c>
      <c r="B174" s="292">
        <v>8313</v>
      </c>
      <c r="C174" s="292"/>
    </row>
    <row r="175" spans="1:3" x14ac:dyDescent="0.25">
      <c r="A175" s="293">
        <v>43800</v>
      </c>
      <c r="B175" s="292">
        <v>6437</v>
      </c>
      <c r="C175" s="292"/>
    </row>
    <row r="176" spans="1:3" x14ac:dyDescent="0.25">
      <c r="A176" s="293">
        <v>43801</v>
      </c>
      <c r="B176" s="292">
        <v>3138</v>
      </c>
      <c r="C176" s="292"/>
    </row>
    <row r="177" spans="1:3" x14ac:dyDescent="0.25">
      <c r="A177" s="293">
        <v>43802</v>
      </c>
      <c r="B177" s="292">
        <v>3400</v>
      </c>
      <c r="C177" s="292"/>
    </row>
    <row r="178" spans="1:3" x14ac:dyDescent="0.25">
      <c r="A178" s="293">
        <v>43803</v>
      </c>
      <c r="B178" s="292">
        <v>3731</v>
      </c>
      <c r="C178" s="292"/>
    </row>
    <row r="179" spans="1:3" x14ac:dyDescent="0.25">
      <c r="A179" s="293">
        <v>43804</v>
      </c>
      <c r="B179" s="292">
        <v>4162</v>
      </c>
      <c r="C179" s="292"/>
    </row>
    <row r="180" spans="1:3" x14ac:dyDescent="0.25">
      <c r="A180" s="293">
        <v>43805</v>
      </c>
      <c r="B180" s="292">
        <v>6716</v>
      </c>
      <c r="C180" s="292"/>
    </row>
    <row r="181" spans="1:3" x14ac:dyDescent="0.25">
      <c r="A181" s="293">
        <v>43806</v>
      </c>
      <c r="B181" s="292">
        <v>9029</v>
      </c>
      <c r="C181" s="292"/>
    </row>
    <row r="182" spans="1:3" x14ac:dyDescent="0.25">
      <c r="A182" s="293">
        <v>43807</v>
      </c>
      <c r="B182" s="292">
        <v>7180</v>
      </c>
      <c r="C182" s="292"/>
    </row>
    <row r="183" spans="1:3" x14ac:dyDescent="0.25">
      <c r="A183" s="293">
        <v>43808</v>
      </c>
      <c r="B183" s="292">
        <v>3362</v>
      </c>
      <c r="C183" s="292"/>
    </row>
    <row r="184" spans="1:3" x14ac:dyDescent="0.25">
      <c r="A184" s="293">
        <v>43809</v>
      </c>
      <c r="B184" s="292">
        <v>4285</v>
      </c>
      <c r="C184" s="292"/>
    </row>
    <row r="185" spans="1:3" x14ac:dyDescent="0.25">
      <c r="A185" s="293">
        <v>43810</v>
      </c>
      <c r="B185" s="292">
        <v>4664</v>
      </c>
      <c r="C185" s="292"/>
    </row>
    <row r="186" spans="1:3" x14ac:dyDescent="0.25">
      <c r="A186" s="293">
        <v>43811</v>
      </c>
      <c r="B186" s="292">
        <v>6462</v>
      </c>
      <c r="C186" s="292"/>
    </row>
    <row r="187" spans="1:3" x14ac:dyDescent="0.25">
      <c r="A187" s="293">
        <v>43812</v>
      </c>
      <c r="B187" s="292">
        <v>8742</v>
      </c>
      <c r="C187" s="292"/>
    </row>
    <row r="188" spans="1:3" x14ac:dyDescent="0.25">
      <c r="A188" s="293">
        <v>43813</v>
      </c>
      <c r="B188" s="292">
        <v>12395</v>
      </c>
      <c r="C188" s="292"/>
    </row>
    <row r="189" spans="1:3" x14ac:dyDescent="0.25">
      <c r="A189" s="293">
        <v>43814</v>
      </c>
      <c r="B189" s="292">
        <v>9451</v>
      </c>
      <c r="C189" s="292"/>
    </row>
    <row r="190" spans="1:3" x14ac:dyDescent="0.25">
      <c r="A190" s="293">
        <v>43815</v>
      </c>
      <c r="B190" s="292">
        <v>4399</v>
      </c>
      <c r="C190" s="292"/>
    </row>
    <row r="191" spans="1:3" x14ac:dyDescent="0.25">
      <c r="A191" s="293">
        <v>43816</v>
      </c>
      <c r="B191" s="292">
        <v>4708</v>
      </c>
      <c r="C191" s="292"/>
    </row>
    <row r="192" spans="1:3" x14ac:dyDescent="0.25">
      <c r="A192" s="293">
        <v>43817</v>
      </c>
      <c r="B192" s="292">
        <v>5628</v>
      </c>
      <c r="C192" s="292"/>
    </row>
    <row r="193" spans="1:3" x14ac:dyDescent="0.25">
      <c r="A193" s="293">
        <v>43818</v>
      </c>
      <c r="B193" s="292">
        <v>6664</v>
      </c>
      <c r="C193" s="292"/>
    </row>
    <row r="194" spans="1:3" x14ac:dyDescent="0.25">
      <c r="A194" s="293">
        <v>43819</v>
      </c>
      <c r="B194" s="292">
        <v>9683</v>
      </c>
      <c r="C194" s="292"/>
    </row>
    <row r="195" spans="1:3" x14ac:dyDescent="0.25">
      <c r="A195" s="293">
        <v>43820</v>
      </c>
      <c r="B195" s="292">
        <v>11505</v>
      </c>
      <c r="C195" s="292"/>
    </row>
    <row r="196" spans="1:3" x14ac:dyDescent="0.25">
      <c r="A196" s="293">
        <v>43821</v>
      </c>
      <c r="B196" s="292">
        <v>8054</v>
      </c>
      <c r="C196" s="292"/>
    </row>
    <row r="197" spans="1:3" x14ac:dyDescent="0.25">
      <c r="A197" s="293">
        <v>43822</v>
      </c>
      <c r="B197" s="292">
        <v>5415</v>
      </c>
      <c r="C197" s="292"/>
    </row>
    <row r="198" spans="1:3" x14ac:dyDescent="0.25">
      <c r="A198" s="293">
        <v>43823</v>
      </c>
      <c r="B198" s="292">
        <v>6621</v>
      </c>
      <c r="C198" s="292"/>
    </row>
    <row r="199" spans="1:3" x14ac:dyDescent="0.25">
      <c r="A199" s="293">
        <v>43824</v>
      </c>
      <c r="B199" s="292">
        <v>9784</v>
      </c>
      <c r="C199" s="292"/>
    </row>
    <row r="200" spans="1:3" x14ac:dyDescent="0.25">
      <c r="A200" s="293">
        <v>43825</v>
      </c>
      <c r="B200" s="292">
        <v>6444</v>
      </c>
      <c r="C200" s="292"/>
    </row>
    <row r="201" spans="1:3" x14ac:dyDescent="0.25">
      <c r="A201" s="293">
        <v>43826</v>
      </c>
      <c r="B201" s="292">
        <v>5502</v>
      </c>
      <c r="C201" s="292"/>
    </row>
    <row r="202" spans="1:3" x14ac:dyDescent="0.25">
      <c r="A202" s="293">
        <v>43827</v>
      </c>
      <c r="B202" s="292">
        <v>6378</v>
      </c>
      <c r="C202" s="292"/>
    </row>
    <row r="203" spans="1:3" x14ac:dyDescent="0.25">
      <c r="A203" s="293">
        <v>43828</v>
      </c>
      <c r="B203" s="292">
        <v>6172</v>
      </c>
      <c r="C203" s="292"/>
    </row>
    <row r="204" spans="1:3" x14ac:dyDescent="0.25">
      <c r="A204" s="293">
        <v>43829</v>
      </c>
      <c r="B204" s="292">
        <v>4475</v>
      </c>
      <c r="C204" s="292"/>
    </row>
    <row r="205" spans="1:3" x14ac:dyDescent="0.25">
      <c r="A205" s="293">
        <v>43830</v>
      </c>
      <c r="B205" s="292">
        <v>10577</v>
      </c>
      <c r="C205" s="292"/>
    </row>
    <row r="206" spans="1:3" x14ac:dyDescent="0.25">
      <c r="A206" s="293">
        <v>43831</v>
      </c>
      <c r="B206" s="292">
        <v>8891</v>
      </c>
      <c r="C206" s="292"/>
    </row>
    <row r="207" spans="1:3" x14ac:dyDescent="0.25">
      <c r="A207" s="293">
        <v>43832</v>
      </c>
      <c r="B207" s="292">
        <v>4363</v>
      </c>
      <c r="C207" s="292"/>
    </row>
    <row r="208" spans="1:3" x14ac:dyDescent="0.25">
      <c r="A208" s="293">
        <v>43833</v>
      </c>
      <c r="B208" s="292">
        <v>5318</v>
      </c>
      <c r="C208" s="292"/>
    </row>
    <row r="209" spans="1:3" x14ac:dyDescent="0.25">
      <c r="A209" s="293">
        <v>43834</v>
      </c>
      <c r="B209" s="292">
        <v>7013</v>
      </c>
      <c r="C209" s="292"/>
    </row>
    <row r="210" spans="1:3" x14ac:dyDescent="0.25">
      <c r="A210" s="293">
        <v>43835</v>
      </c>
      <c r="B210" s="292">
        <v>5819</v>
      </c>
      <c r="C210" s="292"/>
    </row>
    <row r="211" spans="1:3" x14ac:dyDescent="0.25">
      <c r="A211" s="293">
        <v>43836</v>
      </c>
      <c r="B211" s="292">
        <v>3557</v>
      </c>
      <c r="C211" s="292"/>
    </row>
    <row r="212" spans="1:3" x14ac:dyDescent="0.25">
      <c r="A212" s="293">
        <v>43837</v>
      </c>
      <c r="B212" s="292">
        <v>3049</v>
      </c>
      <c r="C212" s="292"/>
    </row>
    <row r="213" spans="1:3" x14ac:dyDescent="0.25">
      <c r="A213" s="293">
        <v>43838</v>
      </c>
      <c r="B213" s="292">
        <v>3084</v>
      </c>
      <c r="C213" s="292"/>
    </row>
    <row r="214" spans="1:3" x14ac:dyDescent="0.25">
      <c r="A214" s="293">
        <v>43839</v>
      </c>
      <c r="B214" s="292">
        <v>3148</v>
      </c>
      <c r="C214" s="292"/>
    </row>
    <row r="215" spans="1:3" x14ac:dyDescent="0.25">
      <c r="A215" s="293">
        <v>43840</v>
      </c>
      <c r="B215" s="292">
        <v>4198</v>
      </c>
      <c r="C215" s="292"/>
    </row>
    <row r="216" spans="1:3" x14ac:dyDescent="0.25">
      <c r="A216" s="293">
        <v>43841</v>
      </c>
      <c r="B216" s="292">
        <v>6769</v>
      </c>
      <c r="C216" s="292"/>
    </row>
    <row r="217" spans="1:3" x14ac:dyDescent="0.25">
      <c r="A217" s="293">
        <v>43842</v>
      </c>
      <c r="B217" s="292">
        <v>4991</v>
      </c>
      <c r="C217" s="292"/>
    </row>
    <row r="218" spans="1:3" x14ac:dyDescent="0.25">
      <c r="A218" s="293">
        <v>43843</v>
      </c>
      <c r="B218" s="292">
        <v>2875</v>
      </c>
      <c r="C218" s="292"/>
    </row>
    <row r="219" spans="1:3" x14ac:dyDescent="0.25">
      <c r="A219" s="293">
        <v>43844</v>
      </c>
      <c r="B219" s="292">
        <v>3017</v>
      </c>
      <c r="C219" s="292"/>
    </row>
    <row r="220" spans="1:3" x14ac:dyDescent="0.25">
      <c r="A220" s="293">
        <v>43845</v>
      </c>
      <c r="B220" s="292">
        <v>2942</v>
      </c>
      <c r="C220" s="292"/>
    </row>
    <row r="221" spans="1:3" x14ac:dyDescent="0.25">
      <c r="A221" s="293">
        <v>43846</v>
      </c>
      <c r="B221" s="292">
        <v>3192</v>
      </c>
      <c r="C221" s="292"/>
    </row>
    <row r="222" spans="1:3" x14ac:dyDescent="0.25">
      <c r="A222" s="293">
        <v>43847</v>
      </c>
      <c r="B222" s="292">
        <v>4551</v>
      </c>
      <c r="C222" s="292"/>
    </row>
    <row r="223" spans="1:3" x14ac:dyDescent="0.25">
      <c r="A223" s="293">
        <v>43848</v>
      </c>
      <c r="B223" s="292">
        <v>7193</v>
      </c>
      <c r="C223" s="292"/>
    </row>
    <row r="224" spans="1:3" x14ac:dyDescent="0.25">
      <c r="A224" s="293">
        <v>43849</v>
      </c>
      <c r="B224" s="292">
        <v>5401</v>
      </c>
      <c r="C224" s="292"/>
    </row>
    <row r="225" spans="1:3" x14ac:dyDescent="0.25">
      <c r="A225" s="293">
        <v>43850</v>
      </c>
      <c r="B225" s="292">
        <v>2598</v>
      </c>
      <c r="C225" s="292"/>
    </row>
    <row r="226" spans="1:3" x14ac:dyDescent="0.25">
      <c r="A226" s="293">
        <v>43851</v>
      </c>
      <c r="B226" s="292">
        <v>2695</v>
      </c>
      <c r="C226" s="292"/>
    </row>
    <row r="227" spans="1:3" x14ac:dyDescent="0.25">
      <c r="A227" s="293">
        <v>43852</v>
      </c>
      <c r="B227" s="292">
        <v>2852</v>
      </c>
      <c r="C227" s="292"/>
    </row>
    <row r="228" spans="1:3" x14ac:dyDescent="0.25">
      <c r="A228" s="293">
        <v>43853</v>
      </c>
      <c r="B228" s="292">
        <v>3142</v>
      </c>
      <c r="C228" s="292"/>
    </row>
    <row r="229" spans="1:3" x14ac:dyDescent="0.25">
      <c r="A229" s="293">
        <v>43854</v>
      </c>
      <c r="B229" s="292">
        <v>4603</v>
      </c>
      <c r="C229" s="292"/>
    </row>
    <row r="230" spans="1:3" x14ac:dyDescent="0.25">
      <c r="A230" s="293">
        <v>43855</v>
      </c>
      <c r="B230" s="292">
        <v>7561</v>
      </c>
      <c r="C230" s="292"/>
    </row>
    <row r="231" spans="1:3" x14ac:dyDescent="0.25">
      <c r="A231" s="293">
        <v>43856</v>
      </c>
      <c r="B231" s="292">
        <v>6027</v>
      </c>
      <c r="C231" s="292"/>
    </row>
    <row r="232" spans="1:3" x14ac:dyDescent="0.25">
      <c r="A232" s="293">
        <v>43857</v>
      </c>
      <c r="B232" s="292">
        <v>2751</v>
      </c>
      <c r="C232" s="292"/>
    </row>
    <row r="233" spans="1:3" x14ac:dyDescent="0.25">
      <c r="A233" s="293">
        <v>43858</v>
      </c>
      <c r="B233" s="292">
        <v>2556</v>
      </c>
      <c r="C233" s="292"/>
    </row>
    <row r="234" spans="1:3" x14ac:dyDescent="0.25">
      <c r="A234" s="293">
        <v>43859</v>
      </c>
      <c r="B234" s="292">
        <v>2720</v>
      </c>
      <c r="C234" s="292"/>
    </row>
    <row r="235" spans="1:3" x14ac:dyDescent="0.25">
      <c r="A235" s="293">
        <v>43860</v>
      </c>
      <c r="B235" s="292">
        <v>2839</v>
      </c>
      <c r="C235" s="292"/>
    </row>
    <row r="236" spans="1:3" x14ac:dyDescent="0.25">
      <c r="A236" s="293">
        <v>43861</v>
      </c>
      <c r="B236" s="292">
        <v>4649</v>
      </c>
      <c r="C236" s="292"/>
    </row>
    <row r="237" spans="1:3" x14ac:dyDescent="0.25">
      <c r="A237" s="293">
        <v>43862</v>
      </c>
      <c r="B237" s="292">
        <v>7318</v>
      </c>
      <c r="C237" s="292"/>
    </row>
    <row r="238" spans="1:3" x14ac:dyDescent="0.25">
      <c r="A238" s="293">
        <v>43863</v>
      </c>
      <c r="B238" s="292">
        <v>5580</v>
      </c>
      <c r="C238" s="292"/>
    </row>
    <row r="239" spans="1:3" x14ac:dyDescent="0.25">
      <c r="A239" s="293">
        <v>43864</v>
      </c>
      <c r="B239" s="292">
        <v>2560</v>
      </c>
      <c r="C239" s="292"/>
    </row>
    <row r="240" spans="1:3" x14ac:dyDescent="0.25">
      <c r="A240" s="293">
        <v>43865</v>
      </c>
      <c r="B240" s="292">
        <v>2362</v>
      </c>
      <c r="C240" s="292"/>
    </row>
    <row r="241" spans="1:3" x14ac:dyDescent="0.25">
      <c r="A241" s="293">
        <v>43866</v>
      </c>
      <c r="B241" s="292">
        <v>2528</v>
      </c>
      <c r="C241" s="292"/>
    </row>
    <row r="242" spans="1:3" x14ac:dyDescent="0.25">
      <c r="A242" s="293">
        <v>43867</v>
      </c>
      <c r="B242" s="292">
        <v>2854</v>
      </c>
      <c r="C242" s="292"/>
    </row>
    <row r="243" spans="1:3" x14ac:dyDescent="0.25">
      <c r="A243" s="293">
        <v>43868</v>
      </c>
      <c r="B243" s="292">
        <v>4118</v>
      </c>
      <c r="C243" s="292"/>
    </row>
    <row r="244" spans="1:3" x14ac:dyDescent="0.25">
      <c r="A244" s="293">
        <v>43869</v>
      </c>
      <c r="B244" s="292">
        <v>7090</v>
      </c>
      <c r="C244" s="292"/>
    </row>
    <row r="245" spans="1:3" x14ac:dyDescent="0.25">
      <c r="A245" s="293">
        <v>43870</v>
      </c>
      <c r="B245" s="292">
        <v>6194</v>
      </c>
      <c r="C245" s="292"/>
    </row>
    <row r="246" spans="1:3" x14ac:dyDescent="0.25">
      <c r="A246" s="293">
        <v>43871</v>
      </c>
      <c r="B246" s="292">
        <v>2651</v>
      </c>
      <c r="C246" s="292"/>
    </row>
    <row r="247" spans="1:3" x14ac:dyDescent="0.25">
      <c r="A247" s="293">
        <v>43872</v>
      </c>
      <c r="B247" s="292">
        <v>2472</v>
      </c>
      <c r="C247" s="292"/>
    </row>
    <row r="248" spans="1:3" x14ac:dyDescent="0.25">
      <c r="A248" s="293">
        <v>43873</v>
      </c>
      <c r="B248" s="292">
        <v>2772</v>
      </c>
      <c r="C248" s="292"/>
    </row>
    <row r="249" spans="1:3" x14ac:dyDescent="0.25">
      <c r="A249" s="293">
        <v>43874</v>
      </c>
      <c r="B249" s="292">
        <v>3103</v>
      </c>
      <c r="C249" s="292"/>
    </row>
    <row r="250" spans="1:3" x14ac:dyDescent="0.25">
      <c r="A250" s="293">
        <v>43875</v>
      </c>
      <c r="B250" s="292">
        <v>5029</v>
      </c>
      <c r="C250" s="292"/>
    </row>
    <row r="251" spans="1:3" x14ac:dyDescent="0.25">
      <c r="A251" s="293">
        <v>43876</v>
      </c>
      <c r="B251" s="292">
        <v>8469</v>
      </c>
      <c r="C251" s="292"/>
    </row>
    <row r="252" spans="1:3" x14ac:dyDescent="0.25">
      <c r="A252" s="293">
        <v>43877</v>
      </c>
      <c r="B252" s="292">
        <v>6665</v>
      </c>
      <c r="C252" s="292"/>
    </row>
    <row r="253" spans="1:3" x14ac:dyDescent="0.25">
      <c r="A253" s="293">
        <v>43878</v>
      </c>
      <c r="B253" s="292">
        <v>3122</v>
      </c>
      <c r="C253" s="292"/>
    </row>
    <row r="254" spans="1:3" x14ac:dyDescent="0.25">
      <c r="A254" s="293">
        <v>43879</v>
      </c>
      <c r="B254" s="292">
        <v>3147</v>
      </c>
      <c r="C254" s="292"/>
    </row>
    <row r="255" spans="1:3" x14ac:dyDescent="0.25">
      <c r="A255" s="293">
        <v>43880</v>
      </c>
      <c r="B255" s="292">
        <v>3116</v>
      </c>
      <c r="C255" s="292"/>
    </row>
    <row r="256" spans="1:3" x14ac:dyDescent="0.25">
      <c r="A256" s="293">
        <v>43881</v>
      </c>
      <c r="B256" s="292">
        <v>3621</v>
      </c>
      <c r="C256" s="292"/>
    </row>
    <row r="257" spans="1:3" x14ac:dyDescent="0.25">
      <c r="A257" s="293">
        <v>43882</v>
      </c>
      <c r="B257" s="292">
        <v>4864</v>
      </c>
      <c r="C257" s="292"/>
    </row>
    <row r="258" spans="1:3" x14ac:dyDescent="0.25">
      <c r="A258" s="293">
        <v>43883</v>
      </c>
      <c r="B258" s="292">
        <v>8117</v>
      </c>
      <c r="C258" s="292"/>
    </row>
    <row r="259" spans="1:3" x14ac:dyDescent="0.25">
      <c r="A259" s="293">
        <v>43884</v>
      </c>
      <c r="B259" s="292">
        <v>6108</v>
      </c>
      <c r="C259" s="292"/>
    </row>
    <row r="260" spans="1:3" x14ac:dyDescent="0.25">
      <c r="A260" s="293">
        <v>43885</v>
      </c>
      <c r="B260" s="292">
        <v>2840</v>
      </c>
      <c r="C260" s="292"/>
    </row>
    <row r="261" spans="1:3" x14ac:dyDescent="0.25">
      <c r="A261" s="293">
        <v>43886</v>
      </c>
      <c r="B261" s="292">
        <v>2816</v>
      </c>
      <c r="C261" s="292"/>
    </row>
    <row r="262" spans="1:3" x14ac:dyDescent="0.25">
      <c r="A262" s="293">
        <v>43887</v>
      </c>
      <c r="B262" s="292">
        <v>3046</v>
      </c>
      <c r="C262" s="292"/>
    </row>
    <row r="263" spans="1:3" x14ac:dyDescent="0.25">
      <c r="A263" s="293">
        <v>43888</v>
      </c>
      <c r="B263" s="292">
        <v>3493</v>
      </c>
      <c r="C263" s="292"/>
    </row>
    <row r="264" spans="1:3" x14ac:dyDescent="0.25">
      <c r="A264" s="293">
        <v>43889</v>
      </c>
      <c r="B264" s="292">
        <v>5289</v>
      </c>
      <c r="C264" s="292"/>
    </row>
    <row r="265" spans="1:3" x14ac:dyDescent="0.25">
      <c r="A265" s="293">
        <v>43890</v>
      </c>
      <c r="B265" s="292">
        <v>8745</v>
      </c>
      <c r="C265" s="292"/>
    </row>
    <row r="266" spans="1:3" x14ac:dyDescent="0.25">
      <c r="A266" s="293">
        <v>43891</v>
      </c>
      <c r="B266" s="292">
        <v>6277</v>
      </c>
      <c r="C266" s="292"/>
    </row>
    <row r="267" spans="1:3" x14ac:dyDescent="0.25">
      <c r="A267" s="293">
        <v>43892</v>
      </c>
      <c r="B267" s="292">
        <v>2862</v>
      </c>
      <c r="C267" s="292"/>
    </row>
    <row r="268" spans="1:3" x14ac:dyDescent="0.25">
      <c r="A268" s="293">
        <v>43893</v>
      </c>
      <c r="B268" s="292">
        <v>2761</v>
      </c>
      <c r="C268" s="292"/>
    </row>
    <row r="269" spans="1:3" x14ac:dyDescent="0.25">
      <c r="A269" s="293">
        <v>43894</v>
      </c>
      <c r="B269" s="292">
        <v>3310</v>
      </c>
      <c r="C269" s="292"/>
    </row>
    <row r="270" spans="1:3" x14ac:dyDescent="0.25">
      <c r="A270" s="293">
        <v>43895</v>
      </c>
      <c r="B270" s="292">
        <v>3927</v>
      </c>
      <c r="C270" s="292"/>
    </row>
    <row r="271" spans="1:3" x14ac:dyDescent="0.25">
      <c r="A271" s="293">
        <v>43896</v>
      </c>
      <c r="B271" s="292">
        <v>5154</v>
      </c>
      <c r="C271" s="292"/>
    </row>
    <row r="272" spans="1:3" x14ac:dyDescent="0.25">
      <c r="A272" s="293">
        <v>43897</v>
      </c>
      <c r="B272" s="292">
        <v>8159</v>
      </c>
      <c r="C272" s="292"/>
    </row>
    <row r="273" spans="1:3" x14ac:dyDescent="0.25">
      <c r="A273" s="293">
        <v>43898</v>
      </c>
      <c r="B273" s="292">
        <v>6108</v>
      </c>
      <c r="C273" s="292"/>
    </row>
    <row r="274" spans="1:3" x14ac:dyDescent="0.25">
      <c r="A274" s="293">
        <v>43899</v>
      </c>
      <c r="B274" s="292">
        <v>3176</v>
      </c>
      <c r="C274" s="292"/>
    </row>
    <row r="275" spans="1:3" x14ac:dyDescent="0.25">
      <c r="A275" s="293">
        <v>43900</v>
      </c>
      <c r="B275" s="292">
        <v>2793</v>
      </c>
      <c r="C275" s="292"/>
    </row>
    <row r="276" spans="1:3" x14ac:dyDescent="0.25">
      <c r="A276" s="293">
        <v>43901</v>
      </c>
      <c r="B276" s="292">
        <v>2851</v>
      </c>
      <c r="C276" s="292"/>
    </row>
    <row r="277" spans="1:3" x14ac:dyDescent="0.25">
      <c r="A277" s="293">
        <v>43902</v>
      </c>
      <c r="B277" s="292">
        <v>2944</v>
      </c>
      <c r="C277" s="292"/>
    </row>
    <row r="278" spans="1:3" x14ac:dyDescent="0.25">
      <c r="A278" s="293">
        <v>43903</v>
      </c>
      <c r="B278" s="292">
        <v>4201</v>
      </c>
      <c r="C278" s="292"/>
    </row>
    <row r="279" spans="1:3" x14ac:dyDescent="0.25">
      <c r="A279" s="293">
        <v>43904</v>
      </c>
      <c r="B279" s="292">
        <v>6382</v>
      </c>
      <c r="C279" s="292"/>
    </row>
    <row r="280" spans="1:3" x14ac:dyDescent="0.25">
      <c r="A280" s="293">
        <v>43905</v>
      </c>
      <c r="B280" s="292">
        <v>4581</v>
      </c>
      <c r="C280" s="292"/>
    </row>
    <row r="281" spans="1:3" x14ac:dyDescent="0.25">
      <c r="A281" s="293">
        <v>43906</v>
      </c>
      <c r="B281" s="292">
        <v>2770</v>
      </c>
      <c r="C281" s="292"/>
    </row>
    <row r="282" spans="1:3" x14ac:dyDescent="0.25">
      <c r="A282" s="293">
        <v>43907</v>
      </c>
      <c r="B282" s="292">
        <v>2261</v>
      </c>
      <c r="C282" s="292"/>
    </row>
    <row r="283" spans="1:3" x14ac:dyDescent="0.25">
      <c r="A283" s="293">
        <v>43908</v>
      </c>
      <c r="B283" s="292">
        <v>2164</v>
      </c>
      <c r="C283" s="292"/>
    </row>
    <row r="284" spans="1:3" x14ac:dyDescent="0.25">
      <c r="A284" s="293">
        <v>43909</v>
      </c>
      <c r="B284" s="292">
        <v>2330</v>
      </c>
      <c r="C284" s="292"/>
    </row>
    <row r="285" spans="1:3" x14ac:dyDescent="0.25">
      <c r="A285" s="293">
        <v>43910</v>
      </c>
      <c r="B285" s="292">
        <v>2368</v>
      </c>
      <c r="C285" s="292"/>
    </row>
    <row r="286" spans="1:3" x14ac:dyDescent="0.25">
      <c r="A286" s="293">
        <v>43911</v>
      </c>
      <c r="B286" s="292">
        <v>1931</v>
      </c>
      <c r="C286" s="292"/>
    </row>
    <row r="287" spans="1:3" x14ac:dyDescent="0.25">
      <c r="A287" s="293">
        <v>43912</v>
      </c>
      <c r="B287" s="292">
        <v>1395</v>
      </c>
      <c r="C287" s="292"/>
    </row>
    <row r="288" spans="1:3" x14ac:dyDescent="0.25">
      <c r="A288" s="293">
        <v>43913</v>
      </c>
      <c r="B288" s="292">
        <v>1223</v>
      </c>
      <c r="C288" s="292"/>
    </row>
    <row r="289" spans="1:3" x14ac:dyDescent="0.25">
      <c r="A289" s="293">
        <v>43914</v>
      </c>
      <c r="B289" s="292">
        <v>908</v>
      </c>
      <c r="C289" s="292"/>
    </row>
    <row r="290" spans="1:3" x14ac:dyDescent="0.25">
      <c r="A290" s="293">
        <v>43915</v>
      </c>
      <c r="B290" s="292">
        <v>718</v>
      </c>
      <c r="C290" s="292"/>
    </row>
    <row r="291" spans="1:3" x14ac:dyDescent="0.25">
      <c r="A291" s="293">
        <v>43916</v>
      </c>
      <c r="B291" s="292">
        <v>630</v>
      </c>
      <c r="C291" s="292"/>
    </row>
    <row r="292" spans="1:3" x14ac:dyDescent="0.25">
      <c r="A292" s="293">
        <v>43917</v>
      </c>
      <c r="B292" s="292">
        <v>780</v>
      </c>
      <c r="C292" s="292"/>
    </row>
    <row r="293" spans="1:3" x14ac:dyDescent="0.25">
      <c r="A293" s="293">
        <v>43918</v>
      </c>
      <c r="B293" s="292">
        <v>712</v>
      </c>
      <c r="C293" s="292"/>
    </row>
    <row r="294" spans="1:3" x14ac:dyDescent="0.25">
      <c r="A294" s="293">
        <v>43919</v>
      </c>
      <c r="B294" s="292">
        <v>574</v>
      </c>
      <c r="C294" s="292"/>
    </row>
    <row r="295" spans="1:3" x14ac:dyDescent="0.25">
      <c r="A295" s="293">
        <v>43920</v>
      </c>
      <c r="B295" s="292">
        <v>555</v>
      </c>
      <c r="C295" s="292"/>
    </row>
    <row r="296" spans="1:3" x14ac:dyDescent="0.25">
      <c r="A296" s="293">
        <v>43921</v>
      </c>
      <c r="B296" s="292">
        <v>469</v>
      </c>
      <c r="C296" s="292"/>
    </row>
    <row r="297" spans="1:3" x14ac:dyDescent="0.25">
      <c r="A297" s="293">
        <v>43922</v>
      </c>
      <c r="B297" s="292">
        <v>424</v>
      </c>
      <c r="C297" s="292"/>
    </row>
    <row r="298" spans="1:3" x14ac:dyDescent="0.25">
      <c r="A298" s="293">
        <v>43923</v>
      </c>
      <c r="B298" s="292">
        <v>408</v>
      </c>
      <c r="C298" s="292"/>
    </row>
    <row r="299" spans="1:3" x14ac:dyDescent="0.25">
      <c r="A299" s="293">
        <v>43924</v>
      </c>
      <c r="B299" s="292">
        <v>469</v>
      </c>
      <c r="C299" s="292"/>
    </row>
    <row r="300" spans="1:3" x14ac:dyDescent="0.25">
      <c r="A300" s="293">
        <v>43925</v>
      </c>
      <c r="B300" s="292">
        <v>467</v>
      </c>
      <c r="C300" s="292"/>
    </row>
    <row r="301" spans="1:3" x14ac:dyDescent="0.25">
      <c r="A301" s="293">
        <v>43926</v>
      </c>
      <c r="B301" s="292">
        <v>418</v>
      </c>
      <c r="C301" s="292"/>
    </row>
    <row r="302" spans="1:3" x14ac:dyDescent="0.25">
      <c r="A302" s="293">
        <v>43927</v>
      </c>
      <c r="B302" s="292">
        <v>389</v>
      </c>
      <c r="C302" s="292"/>
    </row>
    <row r="303" spans="1:3" x14ac:dyDescent="0.25">
      <c r="A303" s="293">
        <v>43928</v>
      </c>
      <c r="B303" s="292">
        <v>350</v>
      </c>
      <c r="C303" s="292"/>
    </row>
    <row r="304" spans="1:3" x14ac:dyDescent="0.25">
      <c r="A304" s="293">
        <v>43929</v>
      </c>
      <c r="B304" s="292">
        <v>309</v>
      </c>
      <c r="C304" s="292"/>
    </row>
    <row r="305" spans="1:3" x14ac:dyDescent="0.25">
      <c r="A305" s="293">
        <v>43930</v>
      </c>
      <c r="B305" s="292">
        <v>379</v>
      </c>
      <c r="C305" s="292"/>
    </row>
    <row r="306" spans="1:3" x14ac:dyDescent="0.25">
      <c r="A306" s="293">
        <v>43931</v>
      </c>
      <c r="B306" s="292">
        <v>383</v>
      </c>
      <c r="C306" s="292"/>
    </row>
    <row r="307" spans="1:3" x14ac:dyDescent="0.25">
      <c r="A307" s="293">
        <v>43932</v>
      </c>
      <c r="B307" s="292">
        <v>355</v>
      </c>
      <c r="C307" s="292"/>
    </row>
    <row r="308" spans="1:3" x14ac:dyDescent="0.25">
      <c r="A308" s="293">
        <v>43933</v>
      </c>
      <c r="B308" s="292">
        <v>325</v>
      </c>
      <c r="C308" s="292"/>
    </row>
    <row r="309" spans="1:3" x14ac:dyDescent="0.25">
      <c r="A309" s="293">
        <v>43934</v>
      </c>
      <c r="B309" s="292">
        <v>322</v>
      </c>
      <c r="C309" s="292"/>
    </row>
    <row r="310" spans="1:3" x14ac:dyDescent="0.25">
      <c r="A310" s="293">
        <v>43935</v>
      </c>
      <c r="B310" s="292">
        <v>299</v>
      </c>
      <c r="C310" s="292"/>
    </row>
    <row r="311" spans="1:3" x14ac:dyDescent="0.25">
      <c r="A311" s="293">
        <v>43936</v>
      </c>
      <c r="B311" s="292">
        <v>301</v>
      </c>
      <c r="C311" s="292"/>
    </row>
    <row r="312" spans="1:3" x14ac:dyDescent="0.25">
      <c r="A312" s="293">
        <v>43937</v>
      </c>
      <c r="B312" s="292">
        <v>316</v>
      </c>
      <c r="C312" s="292"/>
    </row>
    <row r="313" spans="1:3" x14ac:dyDescent="0.25">
      <c r="A313" s="293">
        <v>43938</v>
      </c>
      <c r="B313" s="292">
        <v>404</v>
      </c>
      <c r="C313" s="292"/>
    </row>
    <row r="314" spans="1:3" x14ac:dyDescent="0.25">
      <c r="A314" s="293">
        <v>43939</v>
      </c>
      <c r="B314" s="292">
        <v>352</v>
      </c>
      <c r="C314" s="292"/>
    </row>
    <row r="315" spans="1:3" x14ac:dyDescent="0.25">
      <c r="A315" s="293">
        <v>43940</v>
      </c>
      <c r="B315" s="292">
        <v>334</v>
      </c>
      <c r="C315" s="292"/>
    </row>
    <row r="316" spans="1:3" x14ac:dyDescent="0.25">
      <c r="A316" s="293">
        <v>43941</v>
      </c>
      <c r="B316" s="292">
        <v>328</v>
      </c>
      <c r="C316" s="292"/>
    </row>
    <row r="317" spans="1:3" x14ac:dyDescent="0.25">
      <c r="A317" s="293">
        <v>43942</v>
      </c>
      <c r="B317" s="292">
        <v>299</v>
      </c>
      <c r="C317" s="292"/>
    </row>
    <row r="318" spans="1:3" x14ac:dyDescent="0.25">
      <c r="A318" s="293">
        <v>43943</v>
      </c>
      <c r="B318" s="292">
        <v>294</v>
      </c>
      <c r="C318" s="292"/>
    </row>
    <row r="319" spans="1:3" x14ac:dyDescent="0.25">
      <c r="A319" s="293">
        <v>43944</v>
      </c>
      <c r="B319" s="292">
        <v>343</v>
      </c>
      <c r="C319" s="292"/>
    </row>
    <row r="320" spans="1:3" x14ac:dyDescent="0.25">
      <c r="A320" s="293">
        <v>43945</v>
      </c>
      <c r="B320" s="292">
        <v>377</v>
      </c>
      <c r="C320" s="292"/>
    </row>
    <row r="321" spans="1:3" x14ac:dyDescent="0.25">
      <c r="A321" s="293">
        <v>43946</v>
      </c>
      <c r="B321" s="292">
        <v>369</v>
      </c>
      <c r="C321" s="292"/>
    </row>
    <row r="322" spans="1:3" x14ac:dyDescent="0.25">
      <c r="A322" s="293">
        <v>43947</v>
      </c>
      <c r="B322" s="292">
        <v>286</v>
      </c>
      <c r="C322" s="292"/>
    </row>
    <row r="323" spans="1:3" x14ac:dyDescent="0.25">
      <c r="A323" s="293">
        <v>43948</v>
      </c>
      <c r="B323" s="292">
        <v>309</v>
      </c>
      <c r="C323" s="292"/>
    </row>
    <row r="324" spans="1:3" x14ac:dyDescent="0.25">
      <c r="A324" s="293">
        <v>43949</v>
      </c>
      <c r="B324" s="292">
        <v>283</v>
      </c>
      <c r="C324" s="292"/>
    </row>
    <row r="325" spans="1:3" x14ac:dyDescent="0.25">
      <c r="A325" s="293">
        <v>43950</v>
      </c>
      <c r="B325" s="292">
        <v>286</v>
      </c>
      <c r="C325" s="292"/>
    </row>
    <row r="326" spans="1:3" x14ac:dyDescent="0.25">
      <c r="A326" s="293">
        <v>43951</v>
      </c>
      <c r="B326" s="292">
        <v>290</v>
      </c>
      <c r="C326" s="292"/>
    </row>
    <row r="327" spans="1:3" x14ac:dyDescent="0.25">
      <c r="A327" s="293">
        <v>43952</v>
      </c>
      <c r="B327" s="292">
        <v>381</v>
      </c>
      <c r="C327" s="292"/>
    </row>
    <row r="328" spans="1:3" x14ac:dyDescent="0.25">
      <c r="A328" s="293">
        <v>43953</v>
      </c>
      <c r="B328" s="292">
        <v>415</v>
      </c>
      <c r="C328" s="292"/>
    </row>
    <row r="329" spans="1:3" x14ac:dyDescent="0.25">
      <c r="A329" s="293">
        <v>43954</v>
      </c>
      <c r="B329" s="292">
        <v>315</v>
      </c>
      <c r="C329" s="292"/>
    </row>
    <row r="330" spans="1:3" x14ac:dyDescent="0.25">
      <c r="A330" s="293">
        <v>43955</v>
      </c>
      <c r="B330" s="292">
        <v>255</v>
      </c>
      <c r="C330" s="292"/>
    </row>
    <row r="331" spans="1:3" x14ac:dyDescent="0.25">
      <c r="A331" s="293">
        <v>43956</v>
      </c>
      <c r="B331" s="292">
        <v>251</v>
      </c>
      <c r="C331" s="292"/>
    </row>
    <row r="332" spans="1:3" x14ac:dyDescent="0.25">
      <c r="A332" s="293">
        <v>43957</v>
      </c>
      <c r="B332" s="292">
        <v>345</v>
      </c>
      <c r="C332" s="292"/>
    </row>
    <row r="333" spans="1:3" x14ac:dyDescent="0.25">
      <c r="A333" s="293">
        <v>43958</v>
      </c>
      <c r="B333" s="292">
        <v>414</v>
      </c>
      <c r="C333" s="292"/>
    </row>
    <row r="334" spans="1:3" x14ac:dyDescent="0.25">
      <c r="A334" s="293">
        <v>43959</v>
      </c>
      <c r="B334" s="292">
        <v>437</v>
      </c>
      <c r="C334" s="292"/>
    </row>
    <row r="335" spans="1:3" x14ac:dyDescent="0.25">
      <c r="A335" s="293">
        <v>43960</v>
      </c>
      <c r="B335" s="292">
        <v>498</v>
      </c>
      <c r="C335" s="292"/>
    </row>
    <row r="336" spans="1:3" x14ac:dyDescent="0.25">
      <c r="A336" s="293">
        <v>43961</v>
      </c>
      <c r="B336" s="292">
        <v>395</v>
      </c>
      <c r="C336" s="292"/>
    </row>
    <row r="337" spans="1:3" x14ac:dyDescent="0.25">
      <c r="A337" s="293">
        <v>43962</v>
      </c>
      <c r="B337" s="292">
        <v>343</v>
      </c>
      <c r="C337" s="292"/>
    </row>
    <row r="338" spans="1:3" x14ac:dyDescent="0.25">
      <c r="A338" s="293">
        <v>43963</v>
      </c>
      <c r="B338" s="292">
        <v>344</v>
      </c>
      <c r="C338" s="292"/>
    </row>
    <row r="339" spans="1:3" x14ac:dyDescent="0.25">
      <c r="A339" s="293">
        <v>43964</v>
      </c>
      <c r="B339" s="292">
        <v>342</v>
      </c>
      <c r="C339" s="292"/>
    </row>
    <row r="340" spans="1:3" x14ac:dyDescent="0.25">
      <c r="A340" s="293">
        <v>43965</v>
      </c>
      <c r="B340" s="292">
        <v>353</v>
      </c>
      <c r="C340" s="292"/>
    </row>
    <row r="341" spans="1:3" x14ac:dyDescent="0.25">
      <c r="A341" s="293">
        <v>43966</v>
      </c>
      <c r="B341" s="292">
        <v>454</v>
      </c>
      <c r="C341" s="292"/>
    </row>
    <row r="342" spans="1:3" x14ac:dyDescent="0.25">
      <c r="A342" s="293">
        <v>43967</v>
      </c>
      <c r="B342" s="292">
        <v>504</v>
      </c>
      <c r="C342" s="292"/>
    </row>
    <row r="343" spans="1:3" x14ac:dyDescent="0.25">
      <c r="A343" s="293">
        <v>43968</v>
      </c>
      <c r="B343" s="292">
        <v>432</v>
      </c>
      <c r="C343" s="292"/>
    </row>
    <row r="344" spans="1:3" x14ac:dyDescent="0.25">
      <c r="A344" s="293">
        <v>43969</v>
      </c>
      <c r="B344" s="292">
        <v>324</v>
      </c>
      <c r="C344" s="292"/>
    </row>
    <row r="345" spans="1:3" x14ac:dyDescent="0.25">
      <c r="A345" s="293">
        <v>43970</v>
      </c>
      <c r="B345" s="292">
        <v>395</v>
      </c>
      <c r="C345" s="292"/>
    </row>
    <row r="346" spans="1:3" x14ac:dyDescent="0.25">
      <c r="A346" s="293">
        <v>43971</v>
      </c>
      <c r="B346" s="292">
        <v>397</v>
      </c>
      <c r="C346" s="292"/>
    </row>
    <row r="347" spans="1:3" x14ac:dyDescent="0.25">
      <c r="A347" s="293">
        <v>43972</v>
      </c>
      <c r="B347" s="292">
        <v>384</v>
      </c>
      <c r="C347" s="292"/>
    </row>
    <row r="348" spans="1:3" x14ac:dyDescent="0.25">
      <c r="A348" s="293">
        <v>43973</v>
      </c>
      <c r="B348" s="292">
        <v>450</v>
      </c>
      <c r="C348" s="292"/>
    </row>
    <row r="349" spans="1:3" x14ac:dyDescent="0.25">
      <c r="A349" s="293">
        <v>43974</v>
      </c>
      <c r="B349" s="292">
        <v>545</v>
      </c>
      <c r="C349" s="292"/>
    </row>
    <row r="350" spans="1:3" x14ac:dyDescent="0.25">
      <c r="A350" s="293">
        <v>43975</v>
      </c>
      <c r="B350" s="292">
        <v>617</v>
      </c>
      <c r="C350" s="292"/>
    </row>
    <row r="351" spans="1:3" x14ac:dyDescent="0.25">
      <c r="A351" s="293">
        <v>43976</v>
      </c>
      <c r="B351" s="292">
        <v>543</v>
      </c>
      <c r="C351" s="292"/>
    </row>
    <row r="352" spans="1:3" x14ac:dyDescent="0.25">
      <c r="A352" s="293">
        <v>43977</v>
      </c>
      <c r="B352" s="292">
        <v>449</v>
      </c>
      <c r="C352" s="292"/>
    </row>
    <row r="353" spans="1:3" x14ac:dyDescent="0.25">
      <c r="A353" s="293">
        <v>43978</v>
      </c>
      <c r="B353" s="292">
        <v>438</v>
      </c>
      <c r="C353" s="292"/>
    </row>
    <row r="354" spans="1:3" x14ac:dyDescent="0.25">
      <c r="A354" s="293">
        <v>43979</v>
      </c>
      <c r="B354" s="292">
        <v>463</v>
      </c>
      <c r="C354" s="292"/>
    </row>
    <row r="355" spans="1:3" x14ac:dyDescent="0.25">
      <c r="A355" s="293">
        <v>43980</v>
      </c>
      <c r="B355" s="292">
        <v>643</v>
      </c>
      <c r="C355" s="292"/>
    </row>
    <row r="356" spans="1:3" x14ac:dyDescent="0.25">
      <c r="A356" s="293">
        <v>43981</v>
      </c>
      <c r="B356" s="292">
        <v>866</v>
      </c>
      <c r="C356" s="292"/>
    </row>
    <row r="357" spans="1:3" x14ac:dyDescent="0.25">
      <c r="A357" s="293">
        <v>43982</v>
      </c>
      <c r="B357" s="292">
        <v>602</v>
      </c>
      <c r="C357" s="292"/>
    </row>
    <row r="358" spans="1:3" x14ac:dyDescent="0.25">
      <c r="A358" s="293">
        <v>43983</v>
      </c>
      <c r="B358" s="292">
        <v>493</v>
      </c>
      <c r="C358" s="292"/>
    </row>
    <row r="359" spans="1:3" x14ac:dyDescent="0.25">
      <c r="A359" s="293">
        <v>43984</v>
      </c>
      <c r="B359" s="292">
        <v>765</v>
      </c>
      <c r="C359" s="292"/>
    </row>
    <row r="360" spans="1:3" x14ac:dyDescent="0.25">
      <c r="A360" s="293">
        <v>43985</v>
      </c>
      <c r="B360" s="292">
        <v>670</v>
      </c>
      <c r="C360" s="292"/>
    </row>
    <row r="361" spans="1:3" x14ac:dyDescent="0.25">
      <c r="A361" s="293">
        <v>43986</v>
      </c>
      <c r="B361" s="292">
        <v>655</v>
      </c>
      <c r="C361" s="292"/>
    </row>
    <row r="362" spans="1:3" x14ac:dyDescent="0.25">
      <c r="A362" s="293">
        <v>43987</v>
      </c>
      <c r="B362" s="292">
        <v>911</v>
      </c>
      <c r="C362" s="292"/>
    </row>
    <row r="363" spans="1:3" x14ac:dyDescent="0.25">
      <c r="A363" s="293">
        <v>43988</v>
      </c>
      <c r="B363" s="292">
        <v>1197</v>
      </c>
      <c r="C363" s="292"/>
    </row>
    <row r="364" spans="1:3" x14ac:dyDescent="0.25">
      <c r="A364" s="293">
        <v>43989</v>
      </c>
      <c r="B364" s="292">
        <v>899</v>
      </c>
      <c r="C364" s="292"/>
    </row>
    <row r="365" spans="1:3" x14ac:dyDescent="0.25">
      <c r="A365" s="293">
        <v>43990</v>
      </c>
      <c r="B365" s="292">
        <v>664</v>
      </c>
      <c r="C365" s="292"/>
    </row>
    <row r="366" spans="1:3" x14ac:dyDescent="0.25">
      <c r="A366" s="293">
        <v>43991</v>
      </c>
      <c r="B366" s="292">
        <v>684</v>
      </c>
      <c r="C366" s="292"/>
    </row>
    <row r="367" spans="1:3" x14ac:dyDescent="0.25">
      <c r="A367" s="293">
        <v>43992</v>
      </c>
      <c r="B367" s="292">
        <v>652</v>
      </c>
      <c r="C367" s="292"/>
    </row>
    <row r="368" spans="1:3" x14ac:dyDescent="0.25">
      <c r="A368" s="293">
        <v>43993</v>
      </c>
      <c r="B368" s="292">
        <v>638</v>
      </c>
      <c r="C368" s="292"/>
    </row>
    <row r="369" spans="1:3" x14ac:dyDescent="0.25">
      <c r="A369" s="293">
        <v>43994</v>
      </c>
      <c r="B369" s="292">
        <v>850</v>
      </c>
      <c r="C369" s="292"/>
    </row>
    <row r="370" spans="1:3" x14ac:dyDescent="0.25">
      <c r="A370" s="293">
        <v>43995</v>
      </c>
      <c r="B370" s="292">
        <v>1405</v>
      </c>
      <c r="C370" s="292"/>
    </row>
    <row r="371" spans="1:3" x14ac:dyDescent="0.25">
      <c r="A371" s="293">
        <v>43996</v>
      </c>
      <c r="B371" s="292">
        <v>1096</v>
      </c>
      <c r="C371" s="292"/>
    </row>
    <row r="372" spans="1:3" x14ac:dyDescent="0.25">
      <c r="A372" s="293">
        <v>43997</v>
      </c>
      <c r="B372" s="292">
        <v>725</v>
      </c>
      <c r="C372" s="292"/>
    </row>
    <row r="373" spans="1:3" x14ac:dyDescent="0.25">
      <c r="A373" s="293">
        <v>43998</v>
      </c>
      <c r="B373" s="292">
        <v>738</v>
      </c>
      <c r="C373" s="292"/>
    </row>
    <row r="374" spans="1:3" x14ac:dyDescent="0.25">
      <c r="A374" s="293">
        <v>43999</v>
      </c>
      <c r="B374" s="292">
        <v>799</v>
      </c>
      <c r="C374" s="292"/>
    </row>
    <row r="375" spans="1:3" x14ac:dyDescent="0.25">
      <c r="A375" s="293">
        <v>44000</v>
      </c>
      <c r="B375" s="292">
        <v>871</v>
      </c>
      <c r="C375" s="292"/>
    </row>
    <row r="376" spans="1:3" x14ac:dyDescent="0.25">
      <c r="A376" s="293">
        <v>44001</v>
      </c>
      <c r="B376" s="292">
        <v>1119</v>
      </c>
      <c r="C376" s="292"/>
    </row>
    <row r="377" spans="1:3" x14ac:dyDescent="0.25">
      <c r="A377" s="293">
        <v>44002</v>
      </c>
      <c r="B377" s="292">
        <v>1710</v>
      </c>
      <c r="C377" s="292"/>
    </row>
    <row r="378" spans="1:3" x14ac:dyDescent="0.25">
      <c r="A378" s="293">
        <v>44003</v>
      </c>
      <c r="B378" s="292">
        <v>1233</v>
      </c>
      <c r="C378" s="292"/>
    </row>
    <row r="379" spans="1:3" x14ac:dyDescent="0.25">
      <c r="A379" s="293">
        <v>44004</v>
      </c>
      <c r="B379" s="292">
        <v>810</v>
      </c>
      <c r="C379" s="292"/>
    </row>
    <row r="380" spans="1:3" x14ac:dyDescent="0.25">
      <c r="A380" s="293">
        <v>44005</v>
      </c>
      <c r="B380" s="292">
        <v>988</v>
      </c>
      <c r="C380" s="292"/>
    </row>
    <row r="381" spans="1:3" x14ac:dyDescent="0.25">
      <c r="A381" s="293">
        <v>44006</v>
      </c>
      <c r="B381" s="292">
        <v>1140</v>
      </c>
      <c r="C381" s="292"/>
    </row>
    <row r="382" spans="1:3" x14ac:dyDescent="0.25">
      <c r="A382" s="293">
        <v>44007</v>
      </c>
      <c r="B382" s="292">
        <v>1305</v>
      </c>
      <c r="C382" s="292"/>
    </row>
    <row r="383" spans="1:3" x14ac:dyDescent="0.25">
      <c r="A383" s="293">
        <v>44008</v>
      </c>
      <c r="B383" s="292">
        <v>1678</v>
      </c>
      <c r="C383" s="292"/>
    </row>
    <row r="384" spans="1:3" x14ac:dyDescent="0.25">
      <c r="A384" s="293">
        <v>44009</v>
      </c>
      <c r="B384" s="292">
        <v>1904</v>
      </c>
      <c r="C384" s="292"/>
    </row>
    <row r="385" spans="1:3" x14ac:dyDescent="0.25">
      <c r="A385" s="293">
        <v>44010</v>
      </c>
      <c r="B385" s="292">
        <v>1478</v>
      </c>
      <c r="C385" s="292"/>
    </row>
    <row r="386" spans="1:3" x14ac:dyDescent="0.25">
      <c r="A386" s="293">
        <v>44011</v>
      </c>
      <c r="B386" s="292">
        <v>936</v>
      </c>
      <c r="C386" s="292"/>
    </row>
    <row r="387" spans="1:3" x14ac:dyDescent="0.25">
      <c r="A387" s="293">
        <v>44012</v>
      </c>
      <c r="B387" s="292">
        <v>932</v>
      </c>
      <c r="C387" s="292"/>
    </row>
    <row r="388" spans="1:3" x14ac:dyDescent="0.25">
      <c r="A388" s="293">
        <v>44013</v>
      </c>
      <c r="B388" s="292">
        <v>1063</v>
      </c>
      <c r="C388" s="292"/>
    </row>
    <row r="389" spans="1:3" x14ac:dyDescent="0.25">
      <c r="A389" s="293">
        <v>44014</v>
      </c>
      <c r="B389" s="292">
        <v>1016</v>
      </c>
      <c r="C389" s="292"/>
    </row>
    <row r="390" spans="1:3" x14ac:dyDescent="0.25">
      <c r="A390" s="293">
        <v>44015</v>
      </c>
      <c r="B390" s="292">
        <v>1453</v>
      </c>
      <c r="C390" s="292"/>
    </row>
    <row r="391" spans="1:3" x14ac:dyDescent="0.25">
      <c r="A391" s="293">
        <v>44016</v>
      </c>
      <c r="B391" s="292">
        <v>2340</v>
      </c>
      <c r="C391" s="292"/>
    </row>
    <row r="392" spans="1:3" x14ac:dyDescent="0.25">
      <c r="A392" s="293">
        <v>44017</v>
      </c>
      <c r="B392" s="292">
        <v>1932</v>
      </c>
      <c r="C392" s="292"/>
    </row>
    <row r="393" spans="1:3" x14ac:dyDescent="0.25">
      <c r="A393" s="293">
        <v>44018</v>
      </c>
      <c r="B393" s="292">
        <v>1081</v>
      </c>
      <c r="C393" s="292"/>
    </row>
    <row r="394" spans="1:3" x14ac:dyDescent="0.25">
      <c r="A394" s="293">
        <v>44019</v>
      </c>
      <c r="B394" s="292">
        <v>1177</v>
      </c>
      <c r="C394" s="292"/>
    </row>
    <row r="395" spans="1:3" x14ac:dyDescent="0.25">
      <c r="A395" s="293">
        <v>44020</v>
      </c>
      <c r="B395" s="292">
        <v>1330</v>
      </c>
      <c r="C395" s="292"/>
    </row>
    <row r="396" spans="1:3" x14ac:dyDescent="0.25">
      <c r="A396" s="293">
        <v>44021</v>
      </c>
      <c r="B396" s="292">
        <v>1389</v>
      </c>
      <c r="C396" s="292"/>
    </row>
    <row r="397" spans="1:3" x14ac:dyDescent="0.25">
      <c r="A397" s="293">
        <v>44022</v>
      </c>
      <c r="B397" s="292">
        <v>1999</v>
      </c>
      <c r="C397" s="292"/>
    </row>
    <row r="398" spans="1:3" x14ac:dyDescent="0.25">
      <c r="A398" s="293">
        <v>44023</v>
      </c>
      <c r="B398" s="292">
        <v>3062</v>
      </c>
      <c r="C398" s="292"/>
    </row>
    <row r="399" spans="1:3" x14ac:dyDescent="0.25">
      <c r="A399" s="293">
        <v>44024</v>
      </c>
      <c r="B399" s="292">
        <v>2197</v>
      </c>
      <c r="C399" s="292"/>
    </row>
    <row r="400" spans="1:3" x14ac:dyDescent="0.25">
      <c r="A400" s="293">
        <v>44025</v>
      </c>
      <c r="B400" s="292">
        <v>1210</v>
      </c>
      <c r="C400" s="292"/>
    </row>
    <row r="401" spans="1:3" x14ac:dyDescent="0.25">
      <c r="A401" s="293">
        <v>44026</v>
      </c>
      <c r="B401" s="292">
        <v>1234</v>
      </c>
      <c r="C401" s="292"/>
    </row>
    <row r="402" spans="1:3" x14ac:dyDescent="0.25">
      <c r="A402" s="293">
        <v>44027</v>
      </c>
      <c r="B402" s="292">
        <v>1297</v>
      </c>
      <c r="C402" s="292"/>
    </row>
    <row r="403" spans="1:3" x14ac:dyDescent="0.25">
      <c r="A403" s="293">
        <v>44028</v>
      </c>
      <c r="B403" s="292">
        <v>1572</v>
      </c>
      <c r="C403" s="292"/>
    </row>
    <row r="404" spans="1:3" x14ac:dyDescent="0.25">
      <c r="A404" s="293">
        <v>44029</v>
      </c>
      <c r="B404" s="292">
        <v>2381</v>
      </c>
      <c r="C404" s="292"/>
    </row>
    <row r="405" spans="1:3" x14ac:dyDescent="0.25">
      <c r="A405" s="293">
        <v>44030</v>
      </c>
      <c r="B405" s="292">
        <v>3555</v>
      </c>
      <c r="C405" s="292"/>
    </row>
    <row r="406" spans="1:3" x14ac:dyDescent="0.25">
      <c r="A406" s="293">
        <v>44031</v>
      </c>
      <c r="B406" s="292">
        <v>2311</v>
      </c>
      <c r="C406" s="292"/>
    </row>
    <row r="407" spans="1:3" x14ac:dyDescent="0.25">
      <c r="A407" s="293">
        <v>44032</v>
      </c>
      <c r="B407" s="292">
        <v>1457</v>
      </c>
      <c r="C407" s="292"/>
    </row>
    <row r="408" spans="1:3" x14ac:dyDescent="0.25">
      <c r="A408" s="293">
        <v>44033</v>
      </c>
      <c r="B408" s="292">
        <v>1424</v>
      </c>
      <c r="C408" s="292"/>
    </row>
    <row r="409" spans="1:3" x14ac:dyDescent="0.25">
      <c r="A409" s="293">
        <v>44034</v>
      </c>
      <c r="B409" s="292">
        <v>1641</v>
      </c>
      <c r="C409" s="292"/>
    </row>
    <row r="410" spans="1:3" x14ac:dyDescent="0.25">
      <c r="A410" s="293">
        <v>44035</v>
      </c>
      <c r="B410" s="292">
        <v>1828</v>
      </c>
      <c r="C410" s="292"/>
    </row>
    <row r="411" spans="1:3" x14ac:dyDescent="0.25">
      <c r="A411" s="293">
        <v>44036</v>
      </c>
      <c r="B411" s="292">
        <v>2612</v>
      </c>
      <c r="C411" s="292"/>
    </row>
    <row r="412" spans="1:3" x14ac:dyDescent="0.25">
      <c r="A412" s="293">
        <v>44037</v>
      </c>
      <c r="B412" s="292">
        <v>4120</v>
      </c>
      <c r="C412" s="292"/>
    </row>
    <row r="413" spans="1:3" x14ac:dyDescent="0.25">
      <c r="A413" s="293">
        <v>44038</v>
      </c>
      <c r="B413" s="292">
        <v>2849</v>
      </c>
      <c r="C413" s="292"/>
    </row>
    <row r="414" spans="1:3" x14ac:dyDescent="0.25">
      <c r="A414" s="293">
        <v>44039</v>
      </c>
      <c r="B414" s="292">
        <v>1691</v>
      </c>
      <c r="C414" s="292"/>
    </row>
    <row r="415" spans="1:3" x14ac:dyDescent="0.25">
      <c r="A415" s="293">
        <v>44040</v>
      </c>
      <c r="B415" s="292">
        <v>1733</v>
      </c>
      <c r="C415" s="292"/>
    </row>
    <row r="416" spans="1:3" x14ac:dyDescent="0.25">
      <c r="A416" s="293">
        <v>44041</v>
      </c>
      <c r="B416" s="292">
        <v>1728</v>
      </c>
      <c r="C416" s="292"/>
    </row>
    <row r="417" spans="1:3" x14ac:dyDescent="0.25">
      <c r="A417" s="293">
        <v>44042</v>
      </c>
      <c r="B417" s="292">
        <v>2136</v>
      </c>
      <c r="C417" s="292"/>
    </row>
    <row r="418" spans="1:3" x14ac:dyDescent="0.25">
      <c r="A418" s="293">
        <v>44043</v>
      </c>
      <c r="B418" s="292">
        <v>4358</v>
      </c>
      <c r="C418" s="292"/>
    </row>
    <row r="419" spans="1:3" x14ac:dyDescent="0.25">
      <c r="A419" s="293">
        <v>44044</v>
      </c>
      <c r="B419" s="292">
        <v>5286</v>
      </c>
      <c r="C419" s="292"/>
    </row>
    <row r="420" spans="1:3" x14ac:dyDescent="0.25">
      <c r="A420" s="293">
        <v>44045</v>
      </c>
      <c r="B420" s="292">
        <v>3380</v>
      </c>
      <c r="C420" s="292"/>
    </row>
    <row r="421" spans="1:3" x14ac:dyDescent="0.25">
      <c r="A421" s="293">
        <v>44046</v>
      </c>
      <c r="B421" s="292">
        <v>1899</v>
      </c>
      <c r="C421" s="292"/>
    </row>
    <row r="422" spans="1:3" x14ac:dyDescent="0.25">
      <c r="A422" s="293">
        <v>44047</v>
      </c>
      <c r="B422" s="292">
        <v>1989</v>
      </c>
      <c r="C422" s="292"/>
    </row>
    <row r="423" spans="1:3" x14ac:dyDescent="0.25">
      <c r="A423" s="293">
        <v>44048</v>
      </c>
      <c r="B423" s="292">
        <v>2306</v>
      </c>
      <c r="C423" s="292"/>
    </row>
    <row r="424" spans="1:3" x14ac:dyDescent="0.25">
      <c r="A424" s="293">
        <v>44049</v>
      </c>
      <c r="B424" s="292">
        <v>2317</v>
      </c>
      <c r="C424" s="292"/>
    </row>
    <row r="425" spans="1:3" x14ac:dyDescent="0.25">
      <c r="A425" s="293">
        <v>44050</v>
      </c>
      <c r="B425" s="292">
        <v>3600</v>
      </c>
      <c r="C425" s="292"/>
    </row>
    <row r="426" spans="1:3" x14ac:dyDescent="0.25">
      <c r="A426" s="293">
        <v>44051</v>
      </c>
      <c r="B426" s="292">
        <v>5219</v>
      </c>
      <c r="C426" s="292"/>
    </row>
    <row r="427" spans="1:3" x14ac:dyDescent="0.25">
      <c r="A427" s="293">
        <v>44052</v>
      </c>
      <c r="B427" s="292">
        <v>3645</v>
      </c>
      <c r="C427" s="292"/>
    </row>
    <row r="428" spans="1:3" x14ac:dyDescent="0.25">
      <c r="A428" s="293">
        <v>44053</v>
      </c>
      <c r="B428" s="292">
        <v>2346</v>
      </c>
      <c r="C428" s="292"/>
    </row>
    <row r="429" spans="1:3" x14ac:dyDescent="0.25">
      <c r="A429" s="293">
        <v>44054</v>
      </c>
      <c r="B429" s="292">
        <v>2370</v>
      </c>
      <c r="C429" s="292"/>
    </row>
    <row r="430" spans="1:3" x14ac:dyDescent="0.25">
      <c r="A430" s="293">
        <v>44055</v>
      </c>
      <c r="B430" s="292">
        <v>2566</v>
      </c>
      <c r="C430" s="292"/>
    </row>
    <row r="431" spans="1:3" x14ac:dyDescent="0.25">
      <c r="A431" s="293">
        <v>44056</v>
      </c>
      <c r="B431" s="292">
        <v>2447</v>
      </c>
      <c r="C431" s="292"/>
    </row>
    <row r="432" spans="1:3" x14ac:dyDescent="0.25">
      <c r="A432" s="293">
        <v>44057</v>
      </c>
      <c r="B432" s="292">
        <v>3344</v>
      </c>
      <c r="C432" s="292"/>
    </row>
    <row r="433" spans="1:3" x14ac:dyDescent="0.25">
      <c r="A433" s="293">
        <v>44058</v>
      </c>
      <c r="B433" s="292">
        <v>5263</v>
      </c>
      <c r="C433" s="292"/>
    </row>
    <row r="434" spans="1:3" x14ac:dyDescent="0.25">
      <c r="A434" s="293">
        <v>44059</v>
      </c>
      <c r="B434" s="292">
        <v>3553</v>
      </c>
      <c r="C434" s="292"/>
    </row>
    <row r="435" spans="1:3" x14ac:dyDescent="0.25">
      <c r="A435" s="293">
        <v>44060</v>
      </c>
      <c r="B435" s="292">
        <v>2276</v>
      </c>
      <c r="C435" s="292"/>
    </row>
    <row r="436" spans="1:3" x14ac:dyDescent="0.25">
      <c r="A436" s="293">
        <v>44061</v>
      </c>
      <c r="B436" s="292">
        <v>2128</v>
      </c>
      <c r="C436" s="292"/>
    </row>
    <row r="437" spans="1:3" x14ac:dyDescent="0.25">
      <c r="A437" s="293">
        <v>44062</v>
      </c>
      <c r="B437" s="292">
        <v>2789</v>
      </c>
      <c r="C437" s="292"/>
    </row>
    <row r="438" spans="1:3" x14ac:dyDescent="0.25">
      <c r="A438" s="293">
        <v>44063</v>
      </c>
      <c r="B438" s="292">
        <v>2604</v>
      </c>
      <c r="C438" s="292"/>
    </row>
    <row r="439" spans="1:3" x14ac:dyDescent="0.25">
      <c r="A439" s="293">
        <v>44064</v>
      </c>
      <c r="B439" s="292">
        <v>3576</v>
      </c>
      <c r="C439" s="292"/>
    </row>
    <row r="440" spans="1:3" x14ac:dyDescent="0.25">
      <c r="A440" s="293">
        <v>44065</v>
      </c>
      <c r="B440" s="292">
        <v>5449</v>
      </c>
      <c r="C440" s="292"/>
    </row>
    <row r="441" spans="1:3" x14ac:dyDescent="0.25">
      <c r="A441" s="293">
        <v>44066</v>
      </c>
      <c r="B441" s="292">
        <v>3847</v>
      </c>
      <c r="C441" s="292"/>
    </row>
    <row r="442" spans="1:3" x14ac:dyDescent="0.25">
      <c r="A442" s="293">
        <v>44067</v>
      </c>
      <c r="B442" s="292">
        <v>2708</v>
      </c>
      <c r="C442" s="292"/>
    </row>
    <row r="443" spans="1:3" x14ac:dyDescent="0.25">
      <c r="A443" s="293">
        <v>44068</v>
      </c>
      <c r="B443" s="292">
        <v>2924</v>
      </c>
      <c r="C443" s="292"/>
    </row>
    <row r="444" spans="1:3" x14ac:dyDescent="0.25">
      <c r="A444" s="293">
        <v>44069</v>
      </c>
      <c r="B444" s="292">
        <v>3188</v>
      </c>
      <c r="C444" s="292"/>
    </row>
    <row r="445" spans="1:3" x14ac:dyDescent="0.25">
      <c r="A445" s="293">
        <v>44070</v>
      </c>
      <c r="B445" s="292">
        <v>3529</v>
      </c>
      <c r="C445" s="292"/>
    </row>
    <row r="446" spans="1:3" x14ac:dyDescent="0.25">
      <c r="A446" s="293">
        <v>44071</v>
      </c>
      <c r="B446" s="292">
        <v>4788</v>
      </c>
      <c r="C446" s="292"/>
    </row>
    <row r="447" spans="1:3" x14ac:dyDescent="0.25">
      <c r="A447" s="293">
        <v>44072</v>
      </c>
      <c r="B447" s="292">
        <v>6990</v>
      </c>
      <c r="C447" s="292"/>
    </row>
    <row r="448" spans="1:3" x14ac:dyDescent="0.25">
      <c r="A448" s="293">
        <v>44073</v>
      </c>
      <c r="B448" s="292">
        <v>6242</v>
      </c>
      <c r="C448" s="292"/>
    </row>
    <row r="449" spans="1:3" x14ac:dyDescent="0.25">
      <c r="A449" s="293">
        <v>44074</v>
      </c>
      <c r="B449" s="292">
        <v>4381</v>
      </c>
      <c r="C449" s="292"/>
    </row>
    <row r="450" spans="1:3" x14ac:dyDescent="0.25">
      <c r="A450" s="293">
        <v>44075</v>
      </c>
      <c r="B450" s="292">
        <v>2859</v>
      </c>
      <c r="C450" s="292"/>
    </row>
    <row r="451" spans="1:3" x14ac:dyDescent="0.25">
      <c r="A451" s="293">
        <v>44076</v>
      </c>
      <c r="B451" s="292">
        <v>2893</v>
      </c>
      <c r="C451" s="292"/>
    </row>
    <row r="452" spans="1:3" x14ac:dyDescent="0.25">
      <c r="A452" s="293">
        <v>44077</v>
      </c>
      <c r="B452" s="292">
        <v>3157</v>
      </c>
      <c r="C452" s="292"/>
    </row>
    <row r="453" spans="1:3" x14ac:dyDescent="0.25">
      <c r="A453" s="293">
        <v>44078</v>
      </c>
      <c r="B453" s="292">
        <v>4393</v>
      </c>
      <c r="C453" s="292"/>
    </row>
    <row r="454" spans="1:3" x14ac:dyDescent="0.25">
      <c r="A454" s="293">
        <v>44079</v>
      </c>
      <c r="B454" s="292">
        <v>6611</v>
      </c>
      <c r="C454" s="292"/>
    </row>
    <row r="455" spans="1:3" x14ac:dyDescent="0.25">
      <c r="A455" s="293">
        <v>44080</v>
      </c>
      <c r="B455" s="292">
        <v>4441</v>
      </c>
      <c r="C455" s="292"/>
    </row>
    <row r="456" spans="1:3" x14ac:dyDescent="0.25">
      <c r="A456" s="293">
        <v>44081</v>
      </c>
      <c r="B456" s="292">
        <v>2584</v>
      </c>
      <c r="C456" s="292"/>
    </row>
    <row r="457" spans="1:3" x14ac:dyDescent="0.25">
      <c r="A457" s="293">
        <v>44082</v>
      </c>
      <c r="B457" s="292">
        <v>2772</v>
      </c>
      <c r="C457" s="292"/>
    </row>
    <row r="458" spans="1:3" x14ac:dyDescent="0.25">
      <c r="A458" s="293">
        <v>44083</v>
      </c>
      <c r="B458" s="292">
        <v>2871</v>
      </c>
      <c r="C458" s="292"/>
    </row>
    <row r="459" spans="1:3" x14ac:dyDescent="0.25">
      <c r="A459" s="293">
        <v>44084</v>
      </c>
      <c r="B459" s="292">
        <v>2976</v>
      </c>
      <c r="C459" s="292"/>
    </row>
    <row r="460" spans="1:3" x14ac:dyDescent="0.25">
      <c r="A460" s="293">
        <v>44085</v>
      </c>
      <c r="B460" s="292">
        <v>4773</v>
      </c>
      <c r="C460" s="292"/>
    </row>
    <row r="461" spans="1:3" x14ac:dyDescent="0.25">
      <c r="A461" s="293">
        <v>44086</v>
      </c>
      <c r="B461" s="292">
        <v>7709</v>
      </c>
      <c r="C461" s="292"/>
    </row>
    <row r="462" spans="1:3" x14ac:dyDescent="0.25">
      <c r="A462" s="293">
        <v>44087</v>
      </c>
      <c r="B462" s="292">
        <v>5470</v>
      </c>
      <c r="C462" s="292"/>
    </row>
    <row r="463" spans="1:3" x14ac:dyDescent="0.25">
      <c r="A463" s="293">
        <v>44088</v>
      </c>
      <c r="B463" s="292">
        <v>2571</v>
      </c>
      <c r="C463" s="292"/>
    </row>
    <row r="464" spans="1:3" x14ac:dyDescent="0.25">
      <c r="A464" s="293">
        <v>44089</v>
      </c>
      <c r="B464" s="292">
        <v>2522</v>
      </c>
      <c r="C464" s="292"/>
    </row>
    <row r="465" spans="1:3" x14ac:dyDescent="0.25">
      <c r="A465" s="293">
        <v>44090</v>
      </c>
      <c r="B465" s="292">
        <v>2628</v>
      </c>
      <c r="C465" s="292"/>
    </row>
    <row r="466" spans="1:3" x14ac:dyDescent="0.25">
      <c r="A466" s="293">
        <v>44091</v>
      </c>
      <c r="B466" s="292">
        <v>2858</v>
      </c>
      <c r="C466" s="292"/>
    </row>
    <row r="467" spans="1:3" x14ac:dyDescent="0.25">
      <c r="A467" s="293">
        <v>44092</v>
      </c>
      <c r="B467" s="292">
        <v>4322</v>
      </c>
      <c r="C467" s="292"/>
    </row>
    <row r="468" spans="1:3" x14ac:dyDescent="0.25">
      <c r="A468" s="293">
        <v>44093</v>
      </c>
      <c r="B468" s="292">
        <v>6645</v>
      </c>
      <c r="C468" s="292"/>
    </row>
    <row r="469" spans="1:3" x14ac:dyDescent="0.25">
      <c r="A469" s="293">
        <v>44094</v>
      </c>
      <c r="B469" s="292">
        <v>4430</v>
      </c>
      <c r="C469" s="292"/>
    </row>
    <row r="470" spans="1:3" x14ac:dyDescent="0.25">
      <c r="A470" s="293">
        <v>44095</v>
      </c>
      <c r="B470" s="292">
        <v>2551</v>
      </c>
      <c r="C470" s="292"/>
    </row>
    <row r="471" spans="1:3" x14ac:dyDescent="0.25">
      <c r="A471" s="293">
        <v>44096</v>
      </c>
      <c r="B471" s="292">
        <v>3092</v>
      </c>
      <c r="C471" s="292"/>
    </row>
    <row r="472" spans="1:3" x14ac:dyDescent="0.25">
      <c r="A472" s="293">
        <v>44097</v>
      </c>
      <c r="B472" s="292">
        <v>3573</v>
      </c>
      <c r="C472" s="292"/>
    </row>
    <row r="473" spans="1:3" x14ac:dyDescent="0.25">
      <c r="A473" s="293">
        <v>44098</v>
      </c>
      <c r="B473" s="292">
        <v>3659</v>
      </c>
      <c r="C473" s="292"/>
    </row>
    <row r="474" spans="1:3" x14ac:dyDescent="0.25">
      <c r="A474" s="293">
        <v>44099</v>
      </c>
      <c r="B474" s="292">
        <v>5595</v>
      </c>
      <c r="C474" s="292"/>
    </row>
    <row r="475" spans="1:3" x14ac:dyDescent="0.25">
      <c r="A475" s="293">
        <v>44100</v>
      </c>
      <c r="B475" s="292">
        <v>8318</v>
      </c>
      <c r="C475" s="292"/>
    </row>
    <row r="476" spans="1:3" x14ac:dyDescent="0.25">
      <c r="A476" s="293">
        <v>44101</v>
      </c>
      <c r="B476" s="292">
        <v>5401</v>
      </c>
      <c r="C476" s="292"/>
    </row>
    <row r="477" spans="1:3" x14ac:dyDescent="0.25">
      <c r="A477" s="293">
        <v>44102</v>
      </c>
      <c r="B477" s="292">
        <v>3537</v>
      </c>
      <c r="C477" s="292"/>
    </row>
    <row r="478" spans="1:3" x14ac:dyDescent="0.25">
      <c r="A478" s="293">
        <v>44103</v>
      </c>
      <c r="B478" s="292">
        <v>3539</v>
      </c>
      <c r="C478" s="292"/>
    </row>
    <row r="479" spans="1:3" x14ac:dyDescent="0.25">
      <c r="A479" s="293">
        <v>44104</v>
      </c>
      <c r="B479" s="292">
        <v>4169</v>
      </c>
      <c r="C479" s="292"/>
    </row>
    <row r="480" spans="1:3" x14ac:dyDescent="0.25">
      <c r="A480" s="293">
        <v>44105</v>
      </c>
      <c r="B480" s="292">
        <v>4029</v>
      </c>
      <c r="C480" s="292"/>
    </row>
    <row r="481" spans="1:3" x14ac:dyDescent="0.25">
      <c r="A481" s="293">
        <v>44106</v>
      </c>
      <c r="B481" s="292">
        <v>7258</v>
      </c>
      <c r="C481" s="292"/>
    </row>
    <row r="482" spans="1:3" x14ac:dyDescent="0.25">
      <c r="A482" s="293">
        <v>44107</v>
      </c>
      <c r="B482" s="292">
        <v>8808</v>
      </c>
      <c r="C482" s="292"/>
    </row>
    <row r="483" spans="1:3" x14ac:dyDescent="0.25">
      <c r="A483" s="293">
        <v>44108</v>
      </c>
      <c r="B483" s="292">
        <v>6692</v>
      </c>
      <c r="C483" s="292"/>
    </row>
    <row r="484" spans="1:3" x14ac:dyDescent="0.25">
      <c r="A484" s="293">
        <v>44109</v>
      </c>
      <c r="B484" s="292">
        <v>3431</v>
      </c>
      <c r="C484" s="292"/>
    </row>
    <row r="485" spans="1:3" x14ac:dyDescent="0.25">
      <c r="A485" s="293">
        <v>44110</v>
      </c>
      <c r="B485" s="292">
        <v>3436</v>
      </c>
      <c r="C485" s="292"/>
    </row>
    <row r="486" spans="1:3" x14ac:dyDescent="0.25">
      <c r="A486" s="293">
        <v>44111</v>
      </c>
      <c r="B486" s="292">
        <v>3744</v>
      </c>
      <c r="C486" s="292"/>
    </row>
    <row r="487" spans="1:3" x14ac:dyDescent="0.25">
      <c r="A487" s="293">
        <v>44112</v>
      </c>
      <c r="B487" s="292">
        <v>3819</v>
      </c>
      <c r="C487" s="292"/>
    </row>
    <row r="488" spans="1:3" x14ac:dyDescent="0.25">
      <c r="A488" s="293">
        <v>44113</v>
      </c>
      <c r="B488" s="292">
        <v>5776</v>
      </c>
      <c r="C488" s="292"/>
    </row>
    <row r="489" spans="1:3" x14ac:dyDescent="0.25">
      <c r="A489" s="293">
        <v>44114</v>
      </c>
      <c r="B489" s="292">
        <v>8658</v>
      </c>
      <c r="C489" s="292"/>
    </row>
    <row r="490" spans="1:3" x14ac:dyDescent="0.25">
      <c r="A490" s="293">
        <v>44115</v>
      </c>
      <c r="B490" s="292">
        <v>5843</v>
      </c>
      <c r="C490" s="292"/>
    </row>
    <row r="491" spans="1:3" x14ac:dyDescent="0.25">
      <c r="A491" s="293">
        <v>44116</v>
      </c>
      <c r="B491" s="292">
        <v>3642</v>
      </c>
      <c r="C491" s="292"/>
    </row>
    <row r="492" spans="1:3" x14ac:dyDescent="0.25">
      <c r="A492" s="293">
        <v>44117</v>
      </c>
      <c r="B492" s="292">
        <v>3706</v>
      </c>
      <c r="C492" s="292"/>
    </row>
    <row r="493" spans="1:3" x14ac:dyDescent="0.25">
      <c r="A493" s="293">
        <v>44118</v>
      </c>
      <c r="B493" s="292">
        <v>3677</v>
      </c>
      <c r="C493" s="292"/>
    </row>
    <row r="494" spans="1:3" x14ac:dyDescent="0.25">
      <c r="A494" s="293">
        <v>44119</v>
      </c>
      <c r="B494" s="292">
        <v>3892</v>
      </c>
      <c r="C494" s="292"/>
    </row>
    <row r="495" spans="1:3" x14ac:dyDescent="0.25">
      <c r="A495" s="293">
        <v>44120</v>
      </c>
      <c r="B495" s="292">
        <v>6175</v>
      </c>
      <c r="C495" s="292"/>
    </row>
    <row r="496" spans="1:3" x14ac:dyDescent="0.25">
      <c r="A496" s="293">
        <v>44121</v>
      </c>
      <c r="B496" s="292">
        <v>6808</v>
      </c>
      <c r="C496" s="292"/>
    </row>
    <row r="497" spans="1:3" x14ac:dyDescent="0.25">
      <c r="A497" s="293">
        <v>44122</v>
      </c>
      <c r="B497" s="292">
        <v>4456</v>
      </c>
      <c r="C497" s="292"/>
    </row>
    <row r="498" spans="1:3" x14ac:dyDescent="0.25">
      <c r="A498" s="293">
        <v>44123</v>
      </c>
      <c r="B498" s="292">
        <v>2733</v>
      </c>
      <c r="C498" s="292"/>
    </row>
    <row r="499" spans="1:3" x14ac:dyDescent="0.25">
      <c r="A499" s="293">
        <v>44124</v>
      </c>
      <c r="B499" s="292">
        <v>2771</v>
      </c>
      <c r="C499" s="292"/>
    </row>
    <row r="500" spans="1:3" x14ac:dyDescent="0.25">
      <c r="A500" s="293">
        <v>44125</v>
      </c>
      <c r="B500" s="292">
        <v>3042</v>
      </c>
      <c r="C500" s="292"/>
    </row>
    <row r="501" spans="1:3" x14ac:dyDescent="0.25">
      <c r="A501" s="293">
        <v>44126</v>
      </c>
      <c r="B501" s="292">
        <v>2680</v>
      </c>
      <c r="C501" s="292"/>
    </row>
    <row r="502" spans="1:3" x14ac:dyDescent="0.25">
      <c r="A502" s="293">
        <v>44127</v>
      </c>
      <c r="B502" s="292">
        <v>3957</v>
      </c>
      <c r="C502" s="292"/>
    </row>
    <row r="503" spans="1:3" x14ac:dyDescent="0.25">
      <c r="A503" s="293">
        <v>44128</v>
      </c>
      <c r="B503" s="292">
        <v>5657</v>
      </c>
      <c r="C503" s="292"/>
    </row>
    <row r="504" spans="1:3" x14ac:dyDescent="0.25">
      <c r="A504" s="293">
        <v>44129</v>
      </c>
      <c r="B504" s="292">
        <v>3758</v>
      </c>
      <c r="C504" s="292"/>
    </row>
    <row r="505" spans="1:3" x14ac:dyDescent="0.25">
      <c r="A505" s="293">
        <v>44130</v>
      </c>
      <c r="B505" s="292">
        <v>2875</v>
      </c>
      <c r="C505" s="292"/>
    </row>
    <row r="506" spans="1:3" x14ac:dyDescent="0.25">
      <c r="A506" s="293">
        <v>44131</v>
      </c>
      <c r="B506" s="292">
        <v>2544</v>
      </c>
      <c r="C506" s="292"/>
    </row>
    <row r="507" spans="1:3" x14ac:dyDescent="0.25">
      <c r="A507" s="293">
        <v>44132</v>
      </c>
      <c r="B507" s="292">
        <v>2781</v>
      </c>
      <c r="C507" s="292"/>
    </row>
    <row r="508" spans="1:3" x14ac:dyDescent="0.25">
      <c r="A508" s="293">
        <v>44133</v>
      </c>
      <c r="B508" s="292">
        <v>2913</v>
      </c>
      <c r="C508" s="292"/>
    </row>
    <row r="509" spans="1:3" x14ac:dyDescent="0.25">
      <c r="A509" s="293">
        <v>44134</v>
      </c>
      <c r="B509" s="292">
        <v>3884</v>
      </c>
      <c r="C509" s="292"/>
    </row>
    <row r="510" spans="1:3" x14ac:dyDescent="0.25">
      <c r="A510" s="293">
        <v>44135</v>
      </c>
      <c r="B510" s="292">
        <v>5782</v>
      </c>
      <c r="C510" s="292"/>
    </row>
    <row r="511" spans="1:3" x14ac:dyDescent="0.25">
      <c r="A511" s="293">
        <v>44136</v>
      </c>
      <c r="B511" s="292">
        <v>4245</v>
      </c>
      <c r="C511" s="292"/>
    </row>
    <row r="512" spans="1:3" x14ac:dyDescent="0.25">
      <c r="A512" s="293">
        <v>44137</v>
      </c>
      <c r="B512" s="292">
        <v>2439</v>
      </c>
      <c r="C512" s="292"/>
    </row>
    <row r="513" spans="1:3" x14ac:dyDescent="0.25">
      <c r="A513" s="293">
        <v>44138</v>
      </c>
      <c r="B513" s="292">
        <v>2651</v>
      </c>
      <c r="C513" s="292"/>
    </row>
    <row r="514" spans="1:3" x14ac:dyDescent="0.25">
      <c r="A514" s="293">
        <v>44139</v>
      </c>
      <c r="B514" s="292">
        <v>3029</v>
      </c>
      <c r="C514" s="292"/>
    </row>
    <row r="515" spans="1:3" x14ac:dyDescent="0.25">
      <c r="A515" s="293">
        <v>44140</v>
      </c>
      <c r="B515" s="292">
        <v>1637</v>
      </c>
      <c r="C515" s="292"/>
    </row>
    <row r="516" spans="1:3" x14ac:dyDescent="0.25">
      <c r="A516" s="293">
        <v>44141</v>
      </c>
      <c r="B516" s="292">
        <v>1422</v>
      </c>
      <c r="C516" s="292"/>
    </row>
    <row r="517" spans="1:3" x14ac:dyDescent="0.25">
      <c r="A517" s="293">
        <v>44142</v>
      </c>
      <c r="B517" s="292">
        <v>1572</v>
      </c>
      <c r="C517" s="292"/>
    </row>
    <row r="518" spans="1:3" x14ac:dyDescent="0.25">
      <c r="A518" s="293">
        <v>44143</v>
      </c>
      <c r="B518" s="292">
        <v>1287</v>
      </c>
      <c r="C518" s="292"/>
    </row>
    <row r="519" spans="1:3" x14ac:dyDescent="0.25">
      <c r="A519" s="293">
        <v>44144</v>
      </c>
      <c r="B519" s="292">
        <v>1141</v>
      </c>
      <c r="C519" s="292"/>
    </row>
    <row r="520" spans="1:3" x14ac:dyDescent="0.25">
      <c r="A520" s="293">
        <v>44145</v>
      </c>
      <c r="B520" s="292">
        <v>1375</v>
      </c>
      <c r="C520" s="292"/>
    </row>
    <row r="521" spans="1:3" x14ac:dyDescent="0.25">
      <c r="A521" s="293">
        <v>44146</v>
      </c>
      <c r="B521" s="292">
        <v>1046</v>
      </c>
      <c r="C521" s="292"/>
    </row>
    <row r="522" spans="1:3" x14ac:dyDescent="0.25">
      <c r="A522" s="293">
        <v>44147</v>
      </c>
      <c r="B522" s="292">
        <v>1099</v>
      </c>
      <c r="C522" s="292"/>
    </row>
    <row r="523" spans="1:3" x14ac:dyDescent="0.25">
      <c r="A523" s="293">
        <v>44148</v>
      </c>
      <c r="B523" s="292">
        <v>1345</v>
      </c>
      <c r="C523" s="292"/>
    </row>
    <row r="524" spans="1:3" x14ac:dyDescent="0.25">
      <c r="A524" s="293">
        <v>44149</v>
      </c>
      <c r="B524" s="292">
        <v>1686</v>
      </c>
      <c r="C524" s="292"/>
    </row>
    <row r="525" spans="1:3" x14ac:dyDescent="0.25">
      <c r="A525" s="293">
        <v>44150</v>
      </c>
      <c r="B525" s="292">
        <v>1143</v>
      </c>
      <c r="C525" s="292"/>
    </row>
    <row r="526" spans="1:3" x14ac:dyDescent="0.25">
      <c r="A526" s="293">
        <v>44151</v>
      </c>
      <c r="B526" s="292">
        <v>860</v>
      </c>
      <c r="C526" s="292"/>
    </row>
    <row r="527" spans="1:3" x14ac:dyDescent="0.25">
      <c r="A527" s="293">
        <v>44152</v>
      </c>
      <c r="B527" s="292">
        <v>709</v>
      </c>
      <c r="C527" s="292"/>
    </row>
    <row r="528" spans="1:3" x14ac:dyDescent="0.25">
      <c r="A528" s="293">
        <v>44153</v>
      </c>
      <c r="B528" s="292">
        <v>710</v>
      </c>
      <c r="C528" s="292"/>
    </row>
    <row r="529" spans="1:3" x14ac:dyDescent="0.25">
      <c r="A529" s="293">
        <v>44154</v>
      </c>
      <c r="B529" s="292">
        <v>741</v>
      </c>
      <c r="C529" s="292"/>
    </row>
    <row r="530" spans="1:3" x14ac:dyDescent="0.25">
      <c r="A530" s="293">
        <v>44155</v>
      </c>
      <c r="B530" s="292">
        <v>1012</v>
      </c>
      <c r="C530" s="292"/>
    </row>
    <row r="531" spans="1:3" x14ac:dyDescent="0.25">
      <c r="A531" s="293">
        <v>44156</v>
      </c>
      <c r="B531" s="292">
        <v>1181</v>
      </c>
      <c r="C531" s="292"/>
    </row>
    <row r="532" spans="1:3" x14ac:dyDescent="0.25">
      <c r="A532" s="293">
        <v>44157</v>
      </c>
      <c r="B532" s="292">
        <v>963</v>
      </c>
      <c r="C532" s="292"/>
    </row>
    <row r="533" spans="1:3" x14ac:dyDescent="0.25">
      <c r="A533" s="293">
        <v>44158</v>
      </c>
      <c r="B533" s="292">
        <v>769</v>
      </c>
      <c r="C533" s="292"/>
    </row>
    <row r="534" spans="1:3" x14ac:dyDescent="0.25">
      <c r="A534" s="293">
        <v>44159</v>
      </c>
      <c r="B534" s="292">
        <v>683</v>
      </c>
      <c r="C534" s="292"/>
    </row>
    <row r="535" spans="1:3" x14ac:dyDescent="0.25">
      <c r="A535" s="293">
        <v>44160</v>
      </c>
      <c r="B535" s="292">
        <v>656</v>
      </c>
      <c r="C535" s="292"/>
    </row>
    <row r="536" spans="1:3" x14ac:dyDescent="0.25">
      <c r="A536" s="293">
        <v>44161</v>
      </c>
      <c r="B536" s="292">
        <v>794</v>
      </c>
      <c r="C536" s="292"/>
    </row>
    <row r="537" spans="1:3" x14ac:dyDescent="0.25">
      <c r="A537" s="293">
        <v>44162</v>
      </c>
      <c r="B537" s="292">
        <v>1061</v>
      </c>
      <c r="C537" s="292"/>
    </row>
    <row r="538" spans="1:3" x14ac:dyDescent="0.25">
      <c r="A538" s="293">
        <v>44163</v>
      </c>
      <c r="B538" s="292">
        <v>1246</v>
      </c>
      <c r="C538" s="292"/>
    </row>
    <row r="539" spans="1:3" x14ac:dyDescent="0.25">
      <c r="A539" s="293">
        <v>44164</v>
      </c>
      <c r="B539" s="292">
        <v>960</v>
      </c>
      <c r="C539" s="292"/>
    </row>
    <row r="540" spans="1:3" x14ac:dyDescent="0.25">
      <c r="A540" s="293">
        <v>44165</v>
      </c>
      <c r="B540" s="292">
        <v>785</v>
      </c>
      <c r="C540" s="292"/>
    </row>
    <row r="541" spans="1:3" x14ac:dyDescent="0.25">
      <c r="A541" s="293">
        <v>44166</v>
      </c>
      <c r="B541" s="292">
        <v>806</v>
      </c>
      <c r="C541" s="292"/>
    </row>
    <row r="542" spans="1:3" x14ac:dyDescent="0.25">
      <c r="A542" s="293">
        <v>44167</v>
      </c>
      <c r="B542" s="292">
        <v>1143</v>
      </c>
      <c r="C542" s="292"/>
    </row>
    <row r="543" spans="1:3" x14ac:dyDescent="0.25">
      <c r="A543" s="293">
        <v>44168</v>
      </c>
      <c r="B543" s="292">
        <v>1562</v>
      </c>
      <c r="C543" s="292"/>
    </row>
    <row r="544" spans="1:3" x14ac:dyDescent="0.25">
      <c r="A544" s="293">
        <v>44169</v>
      </c>
      <c r="B544" s="292">
        <v>2140</v>
      </c>
      <c r="C544" s="292"/>
    </row>
    <row r="545" spans="1:3" x14ac:dyDescent="0.25">
      <c r="A545" s="293">
        <v>44170</v>
      </c>
      <c r="B545" s="292">
        <v>2918</v>
      </c>
      <c r="C545" s="292"/>
    </row>
    <row r="546" spans="1:3" x14ac:dyDescent="0.25">
      <c r="A546" s="293">
        <v>44171</v>
      </c>
      <c r="B546" s="292">
        <v>2164</v>
      </c>
      <c r="C546" s="292"/>
    </row>
    <row r="547" spans="1:3" x14ac:dyDescent="0.25">
      <c r="A547" s="293">
        <v>44172</v>
      </c>
      <c r="B547" s="292">
        <v>1372</v>
      </c>
      <c r="C547" s="292"/>
    </row>
    <row r="548" spans="1:3" x14ac:dyDescent="0.25">
      <c r="A548" s="293">
        <v>44173</v>
      </c>
      <c r="B548" s="292">
        <v>1453</v>
      </c>
      <c r="C548" s="292"/>
    </row>
    <row r="549" spans="1:3" x14ac:dyDescent="0.25">
      <c r="A549" s="293">
        <v>44174</v>
      </c>
      <c r="B549" s="292">
        <v>1599</v>
      </c>
      <c r="C549" s="292"/>
    </row>
    <row r="550" spans="1:3" x14ac:dyDescent="0.25">
      <c r="A550" s="293">
        <v>44175</v>
      </c>
      <c r="B550" s="292">
        <v>1837</v>
      </c>
      <c r="C550" s="292"/>
    </row>
    <row r="551" spans="1:3" x14ac:dyDescent="0.25">
      <c r="A551" s="293">
        <v>44176</v>
      </c>
      <c r="B551" s="292">
        <v>2992</v>
      </c>
      <c r="C551" s="292"/>
    </row>
    <row r="552" spans="1:3" x14ac:dyDescent="0.25">
      <c r="A552" s="293">
        <v>44177</v>
      </c>
      <c r="B552" s="292">
        <v>3640</v>
      </c>
      <c r="C552" s="292"/>
    </row>
    <row r="553" spans="1:3" x14ac:dyDescent="0.25">
      <c r="A553" s="293">
        <v>44178</v>
      </c>
      <c r="B553" s="292">
        <v>2760</v>
      </c>
      <c r="C553" s="292"/>
    </row>
    <row r="554" spans="1:3" x14ac:dyDescent="0.25">
      <c r="A554" s="293">
        <v>44179</v>
      </c>
      <c r="B554" s="292">
        <v>1800</v>
      </c>
      <c r="C554" s="292"/>
    </row>
    <row r="555" spans="1:3" x14ac:dyDescent="0.25">
      <c r="A555" s="293">
        <v>44180</v>
      </c>
      <c r="B555" s="292">
        <v>1817</v>
      </c>
      <c r="C555" s="292"/>
    </row>
    <row r="556" spans="1:3" x14ac:dyDescent="0.25">
      <c r="A556" s="293">
        <v>44181</v>
      </c>
      <c r="B556" s="292">
        <v>1438</v>
      </c>
      <c r="C556" s="292"/>
    </row>
    <row r="557" spans="1:3" x14ac:dyDescent="0.25">
      <c r="A557" s="293">
        <v>44182</v>
      </c>
      <c r="B557" s="292">
        <v>1340</v>
      </c>
      <c r="C557" s="292"/>
    </row>
    <row r="558" spans="1:3" x14ac:dyDescent="0.25">
      <c r="A558" s="293">
        <v>44183</v>
      </c>
      <c r="B558" s="292">
        <v>1746</v>
      </c>
      <c r="C558" s="292"/>
    </row>
    <row r="559" spans="1:3" x14ac:dyDescent="0.25">
      <c r="A559" s="293">
        <v>44184</v>
      </c>
      <c r="B559" s="292">
        <v>1985</v>
      </c>
      <c r="C559" s="292"/>
    </row>
    <row r="560" spans="1:3" x14ac:dyDescent="0.25">
      <c r="A560" s="293">
        <v>44185</v>
      </c>
      <c r="B560" s="292">
        <v>1398</v>
      </c>
      <c r="C560" s="292"/>
    </row>
    <row r="561" spans="1:3" x14ac:dyDescent="0.25">
      <c r="A561" s="293">
        <v>44186</v>
      </c>
      <c r="B561" s="292">
        <v>1220</v>
      </c>
      <c r="C561" s="292"/>
    </row>
    <row r="562" spans="1:3" x14ac:dyDescent="0.25">
      <c r="A562" s="293">
        <v>44187</v>
      </c>
      <c r="B562" s="292">
        <v>1205</v>
      </c>
      <c r="C562" s="292"/>
    </row>
    <row r="563" spans="1:3" x14ac:dyDescent="0.25">
      <c r="A563" s="293">
        <v>44188</v>
      </c>
      <c r="B563" s="292">
        <v>1299</v>
      </c>
      <c r="C563" s="292"/>
    </row>
    <row r="564" spans="1:3" x14ac:dyDescent="0.25">
      <c r="A564" s="293">
        <v>44189</v>
      </c>
      <c r="B564" s="292">
        <v>1772</v>
      </c>
      <c r="C564" s="292"/>
    </row>
    <row r="565" spans="1:3" x14ac:dyDescent="0.25">
      <c r="A565" s="293">
        <v>44190</v>
      </c>
      <c r="B565" s="292">
        <v>3476</v>
      </c>
      <c r="C565" s="292"/>
    </row>
    <row r="566" spans="1:3" x14ac:dyDescent="0.25">
      <c r="A566" s="293">
        <v>44191</v>
      </c>
      <c r="B566" s="292">
        <v>1646</v>
      </c>
      <c r="C566" s="292"/>
    </row>
    <row r="567" spans="1:3" x14ac:dyDescent="0.25">
      <c r="A567" s="293">
        <v>44192</v>
      </c>
      <c r="B567" s="292">
        <v>1232</v>
      </c>
      <c r="C567" s="292"/>
    </row>
    <row r="568" spans="1:3" x14ac:dyDescent="0.25">
      <c r="A568" s="293">
        <v>44193</v>
      </c>
      <c r="B568" s="292">
        <v>983</v>
      </c>
      <c r="C568" s="292"/>
    </row>
    <row r="569" spans="1:3" x14ac:dyDescent="0.25">
      <c r="A569" s="293">
        <v>44194</v>
      </c>
      <c r="B569" s="292">
        <v>1048</v>
      </c>
      <c r="C569" s="292"/>
    </row>
    <row r="570" spans="1:3" x14ac:dyDescent="0.25">
      <c r="A570" s="293">
        <v>44195</v>
      </c>
      <c r="B570" s="292">
        <v>1045</v>
      </c>
      <c r="C570" s="292"/>
    </row>
    <row r="571" spans="1:3" x14ac:dyDescent="0.25">
      <c r="A571" s="293">
        <v>44196</v>
      </c>
      <c r="B571" s="292">
        <v>1948</v>
      </c>
      <c r="C571" s="292"/>
    </row>
    <row r="572" spans="1:3" x14ac:dyDescent="0.25">
      <c r="A572" s="293">
        <v>44197</v>
      </c>
      <c r="B572" s="292">
        <v>1936</v>
      </c>
      <c r="C572" s="292"/>
    </row>
    <row r="573" spans="1:3" x14ac:dyDescent="0.25">
      <c r="A573" s="293">
        <v>44198</v>
      </c>
      <c r="B573" s="292">
        <v>1015</v>
      </c>
      <c r="C573" s="292"/>
    </row>
    <row r="574" spans="1:3" x14ac:dyDescent="0.25">
      <c r="A574" s="293">
        <v>44199</v>
      </c>
      <c r="B574" s="292">
        <v>1039</v>
      </c>
      <c r="C574" s="292"/>
    </row>
    <row r="575" spans="1:3" x14ac:dyDescent="0.25">
      <c r="A575" s="293">
        <v>44200</v>
      </c>
      <c r="B575" s="292">
        <v>922</v>
      </c>
      <c r="C575" s="292"/>
    </row>
    <row r="576" spans="1:3" x14ac:dyDescent="0.25">
      <c r="A576" s="293">
        <v>44201</v>
      </c>
      <c r="B576" s="292">
        <v>838</v>
      </c>
      <c r="C576" s="292"/>
    </row>
    <row r="577" spans="1:3" x14ac:dyDescent="0.25">
      <c r="A577" s="293">
        <v>44202</v>
      </c>
      <c r="B577" s="292">
        <v>786</v>
      </c>
      <c r="C577" s="292"/>
    </row>
    <row r="578" spans="1:3" x14ac:dyDescent="0.25">
      <c r="A578" s="293">
        <v>44203</v>
      </c>
      <c r="B578" s="292">
        <v>814</v>
      </c>
      <c r="C578" s="292"/>
    </row>
    <row r="579" spans="1:3" x14ac:dyDescent="0.25">
      <c r="A579" s="293">
        <v>44204</v>
      </c>
      <c r="B579" s="292">
        <v>993</v>
      </c>
      <c r="C579" s="292"/>
    </row>
    <row r="580" spans="1:3" x14ac:dyDescent="0.25">
      <c r="A580" s="293">
        <v>44205</v>
      </c>
      <c r="B580" s="292">
        <v>1152</v>
      </c>
      <c r="C580" s="292"/>
    </row>
    <row r="581" spans="1:3" x14ac:dyDescent="0.25">
      <c r="A581" s="293">
        <v>44206</v>
      </c>
      <c r="B581" s="292">
        <v>972</v>
      </c>
      <c r="C581" s="292"/>
    </row>
    <row r="582" spans="1:3" x14ac:dyDescent="0.25">
      <c r="A582" s="293">
        <v>44207</v>
      </c>
      <c r="B582" s="292">
        <v>727</v>
      </c>
      <c r="C582" s="292"/>
    </row>
    <row r="583" spans="1:3" x14ac:dyDescent="0.25">
      <c r="A583" s="293">
        <v>44208</v>
      </c>
      <c r="B583" s="292">
        <v>642</v>
      </c>
      <c r="C583" s="292"/>
    </row>
    <row r="584" spans="1:3" x14ac:dyDescent="0.25">
      <c r="A584" s="293">
        <v>44209</v>
      </c>
      <c r="B584" s="292">
        <v>711</v>
      </c>
      <c r="C584" s="292"/>
    </row>
    <row r="585" spans="1:3" x14ac:dyDescent="0.25">
      <c r="A585" s="293">
        <v>44210</v>
      </c>
      <c r="B585" s="292">
        <v>756</v>
      </c>
      <c r="C585" s="292"/>
    </row>
    <row r="586" spans="1:3" x14ac:dyDescent="0.25">
      <c r="A586" s="293">
        <v>44211</v>
      </c>
      <c r="B586" s="292">
        <v>847</v>
      </c>
      <c r="C586" s="292"/>
    </row>
    <row r="587" spans="1:3" x14ac:dyDescent="0.25">
      <c r="A587" s="293">
        <v>44212</v>
      </c>
      <c r="B587" s="292">
        <v>901</v>
      </c>
      <c r="C587" s="292"/>
    </row>
    <row r="588" spans="1:3" x14ac:dyDescent="0.25">
      <c r="A588" s="293">
        <v>44213</v>
      </c>
      <c r="B588" s="292">
        <v>809</v>
      </c>
      <c r="C588" s="292"/>
    </row>
    <row r="589" spans="1:3" x14ac:dyDescent="0.25">
      <c r="A589" s="293">
        <v>44214</v>
      </c>
      <c r="B589" s="292">
        <v>677</v>
      </c>
      <c r="C589" s="292"/>
    </row>
    <row r="590" spans="1:3" x14ac:dyDescent="0.25">
      <c r="A590" s="293">
        <v>44215</v>
      </c>
      <c r="B590" s="292">
        <v>610</v>
      </c>
      <c r="C590" s="292"/>
    </row>
    <row r="591" spans="1:3" x14ac:dyDescent="0.25">
      <c r="A591" s="293">
        <v>44216</v>
      </c>
      <c r="B591" s="292">
        <v>598</v>
      </c>
      <c r="C591" s="292"/>
    </row>
    <row r="592" spans="1:3" x14ac:dyDescent="0.25">
      <c r="A592" s="293">
        <v>44217</v>
      </c>
      <c r="B592" s="292">
        <v>579</v>
      </c>
      <c r="C592" s="292"/>
    </row>
    <row r="593" spans="1:3" x14ac:dyDescent="0.25">
      <c r="A593" s="293">
        <v>44218</v>
      </c>
      <c r="B593" s="292">
        <v>764</v>
      </c>
      <c r="C593" s="292"/>
    </row>
    <row r="594" spans="1:3" x14ac:dyDescent="0.25">
      <c r="A594" s="293">
        <v>44219</v>
      </c>
      <c r="B594" s="292">
        <v>902</v>
      </c>
      <c r="C594" s="292"/>
    </row>
    <row r="595" spans="1:3" x14ac:dyDescent="0.25">
      <c r="A595" s="293">
        <v>44220</v>
      </c>
      <c r="B595" s="292">
        <v>906</v>
      </c>
      <c r="C595" s="292"/>
    </row>
    <row r="596" spans="1:3" x14ac:dyDescent="0.25">
      <c r="A596" s="293">
        <v>44221</v>
      </c>
      <c r="B596" s="292">
        <v>716</v>
      </c>
      <c r="C596" s="292"/>
    </row>
    <row r="597" spans="1:3" x14ac:dyDescent="0.25">
      <c r="A597" s="293">
        <v>44222</v>
      </c>
      <c r="B597" s="292">
        <v>633</v>
      </c>
      <c r="C597" s="292"/>
    </row>
    <row r="598" spans="1:3" x14ac:dyDescent="0.25">
      <c r="A598" s="293">
        <v>44223</v>
      </c>
      <c r="B598" s="292">
        <v>632</v>
      </c>
      <c r="C598" s="292"/>
    </row>
    <row r="599" spans="1:3" x14ac:dyDescent="0.25">
      <c r="A599" s="293">
        <v>44224</v>
      </c>
      <c r="B599" s="292">
        <v>688</v>
      </c>
      <c r="C599" s="292"/>
    </row>
    <row r="600" spans="1:3" x14ac:dyDescent="0.25">
      <c r="A600" s="293">
        <v>44225</v>
      </c>
      <c r="B600" s="292">
        <v>888</v>
      </c>
      <c r="C600" s="292"/>
    </row>
    <row r="601" spans="1:3" x14ac:dyDescent="0.25">
      <c r="A601" s="293">
        <v>44226</v>
      </c>
      <c r="B601" s="292">
        <v>1128</v>
      </c>
      <c r="C601" s="292"/>
    </row>
    <row r="602" spans="1:3" x14ac:dyDescent="0.25">
      <c r="A602" s="293">
        <v>44227</v>
      </c>
      <c r="B602" s="292">
        <v>865</v>
      </c>
      <c r="C602" s="292"/>
    </row>
    <row r="603" spans="1:3" x14ac:dyDescent="0.25">
      <c r="A603" s="293">
        <v>44228</v>
      </c>
      <c r="B603" s="292">
        <v>687</v>
      </c>
      <c r="C603" s="292"/>
    </row>
    <row r="604" spans="1:3" x14ac:dyDescent="0.25">
      <c r="A604" s="293">
        <v>44229</v>
      </c>
      <c r="B604" s="292">
        <v>686</v>
      </c>
      <c r="C604" s="292"/>
    </row>
    <row r="605" spans="1:3" x14ac:dyDescent="0.25">
      <c r="A605" s="293">
        <v>44230</v>
      </c>
      <c r="B605" s="292">
        <v>810</v>
      </c>
      <c r="C605" s="292"/>
    </row>
    <row r="606" spans="1:3" x14ac:dyDescent="0.25">
      <c r="A606" s="293">
        <v>44231</v>
      </c>
      <c r="B606" s="292">
        <v>921</v>
      </c>
      <c r="C606" s="292"/>
    </row>
    <row r="607" spans="1:3" x14ac:dyDescent="0.25">
      <c r="A607" s="293">
        <v>44232</v>
      </c>
      <c r="B607" s="292">
        <v>1057</v>
      </c>
      <c r="C607" s="292"/>
    </row>
    <row r="608" spans="1:3" x14ac:dyDescent="0.25">
      <c r="A608" s="293">
        <v>44233</v>
      </c>
      <c r="B608" s="292">
        <v>1421</v>
      </c>
      <c r="C608" s="292"/>
    </row>
    <row r="609" spans="1:3" x14ac:dyDescent="0.25">
      <c r="A609" s="293">
        <v>44234</v>
      </c>
      <c r="B609" s="292">
        <v>1256</v>
      </c>
      <c r="C609" s="292"/>
    </row>
    <row r="610" spans="1:3" x14ac:dyDescent="0.25">
      <c r="A610" s="293">
        <v>44235</v>
      </c>
      <c r="B610" s="292">
        <v>2017</v>
      </c>
      <c r="C610" s="292"/>
    </row>
    <row r="611" spans="1:3" x14ac:dyDescent="0.25">
      <c r="A611" s="293">
        <v>44236</v>
      </c>
      <c r="B611" s="292">
        <v>1149</v>
      </c>
      <c r="C611" s="292"/>
    </row>
    <row r="612" spans="1:3" x14ac:dyDescent="0.25">
      <c r="A612" s="293">
        <v>44237</v>
      </c>
      <c r="B612" s="292">
        <v>1150</v>
      </c>
      <c r="C612" s="292"/>
    </row>
    <row r="613" spans="1:3" x14ac:dyDescent="0.25">
      <c r="A613" s="293">
        <v>44238</v>
      </c>
      <c r="B613" s="292">
        <v>1016</v>
      </c>
      <c r="C613" s="292"/>
    </row>
    <row r="614" spans="1:3" x14ac:dyDescent="0.25">
      <c r="A614" s="293">
        <v>44239</v>
      </c>
      <c r="B614" s="292">
        <v>1300</v>
      </c>
      <c r="C614" s="292"/>
    </row>
    <row r="615" spans="1:3" x14ac:dyDescent="0.25">
      <c r="A615" s="293">
        <v>44240</v>
      </c>
      <c r="B615" s="292">
        <v>1586</v>
      </c>
      <c r="C615" s="292"/>
    </row>
    <row r="616" spans="1:3" x14ac:dyDescent="0.25">
      <c r="A616" s="293">
        <v>44241</v>
      </c>
      <c r="B616" s="292">
        <v>1374</v>
      </c>
      <c r="C616" s="292"/>
    </row>
    <row r="617" spans="1:3" x14ac:dyDescent="0.25">
      <c r="A617" s="293">
        <v>44242</v>
      </c>
      <c r="B617" s="292">
        <v>1080</v>
      </c>
      <c r="C617" s="292"/>
    </row>
    <row r="618" spans="1:3" x14ac:dyDescent="0.25">
      <c r="A618" s="293">
        <v>44243</v>
      </c>
      <c r="B618" s="292">
        <v>1020</v>
      </c>
      <c r="C618" s="292"/>
    </row>
    <row r="619" spans="1:3" x14ac:dyDescent="0.25">
      <c r="A619" s="293">
        <v>44244</v>
      </c>
      <c r="B619" s="292">
        <v>1077</v>
      </c>
      <c r="C619" s="292"/>
    </row>
    <row r="620" spans="1:3" x14ac:dyDescent="0.25">
      <c r="A620" s="293">
        <v>44245</v>
      </c>
      <c r="B620" s="292">
        <v>1004</v>
      </c>
      <c r="C620" s="292"/>
    </row>
    <row r="621" spans="1:3" x14ac:dyDescent="0.25">
      <c r="A621" s="293">
        <v>44246</v>
      </c>
      <c r="B621" s="292">
        <v>1245</v>
      </c>
      <c r="C621" s="292"/>
    </row>
    <row r="622" spans="1:3" x14ac:dyDescent="0.25">
      <c r="A622" s="293">
        <v>44247</v>
      </c>
      <c r="B622" s="292">
        <v>1521</v>
      </c>
      <c r="C622" s="292"/>
    </row>
    <row r="623" spans="1:3" x14ac:dyDescent="0.25">
      <c r="A623" s="293">
        <v>44248</v>
      </c>
      <c r="B623" s="292">
        <v>1142</v>
      </c>
      <c r="C623" s="292"/>
    </row>
    <row r="624" spans="1:3" x14ac:dyDescent="0.25">
      <c r="A624" s="293">
        <v>44249</v>
      </c>
      <c r="B624" s="292">
        <v>970</v>
      </c>
      <c r="C624" s="292"/>
    </row>
    <row r="625" spans="1:3" x14ac:dyDescent="0.25">
      <c r="A625" s="293">
        <v>44250</v>
      </c>
      <c r="B625" s="292">
        <v>936</v>
      </c>
      <c r="C625" s="292"/>
    </row>
    <row r="626" spans="1:3" x14ac:dyDescent="0.25">
      <c r="A626" s="293">
        <v>44251</v>
      </c>
      <c r="B626" s="292">
        <v>925</v>
      </c>
      <c r="C626" s="292"/>
    </row>
    <row r="627" spans="1:3" x14ac:dyDescent="0.25">
      <c r="A627" s="293">
        <v>44252</v>
      </c>
      <c r="B627" s="292">
        <v>873</v>
      </c>
      <c r="C627" s="292"/>
    </row>
    <row r="628" spans="1:3" x14ac:dyDescent="0.25">
      <c r="A628" s="293">
        <v>44253</v>
      </c>
      <c r="B628" s="292">
        <v>1302</v>
      </c>
      <c r="C628" s="292"/>
    </row>
    <row r="629" spans="1:3" x14ac:dyDescent="0.25">
      <c r="A629" s="293">
        <v>44254</v>
      </c>
      <c r="B629" s="292">
        <v>1545</v>
      </c>
      <c r="C629" s="292"/>
    </row>
    <row r="630" spans="1:3" x14ac:dyDescent="0.25">
      <c r="A630" s="293">
        <v>44255</v>
      </c>
      <c r="B630" s="292">
        <v>1226</v>
      </c>
      <c r="C630" s="292"/>
    </row>
    <row r="631" spans="1:3" x14ac:dyDescent="0.25">
      <c r="A631" s="293">
        <v>44256</v>
      </c>
      <c r="B631" s="292">
        <v>1054</v>
      </c>
      <c r="C631" s="292"/>
    </row>
    <row r="632" spans="1:3" x14ac:dyDescent="0.25">
      <c r="A632" s="293">
        <v>44257</v>
      </c>
      <c r="B632" s="292">
        <v>926</v>
      </c>
      <c r="C632" s="292"/>
    </row>
    <row r="633" spans="1:3" x14ac:dyDescent="0.25">
      <c r="A633" s="293">
        <v>44258</v>
      </c>
      <c r="B633" s="292">
        <v>1129</v>
      </c>
      <c r="C633" s="292"/>
    </row>
    <row r="634" spans="1:3" x14ac:dyDescent="0.25">
      <c r="A634" s="293">
        <v>44259</v>
      </c>
      <c r="B634" s="292">
        <v>1027</v>
      </c>
      <c r="C634" s="292"/>
    </row>
    <row r="635" spans="1:3" x14ac:dyDescent="0.25">
      <c r="A635" s="293">
        <v>44260</v>
      </c>
      <c r="B635" s="292">
        <v>1520</v>
      </c>
      <c r="C635" s="292"/>
    </row>
    <row r="636" spans="1:3" x14ac:dyDescent="0.25">
      <c r="A636" s="293">
        <v>44261</v>
      </c>
      <c r="B636" s="292">
        <v>1634</v>
      </c>
      <c r="C636" s="292"/>
    </row>
    <row r="637" spans="1:3" x14ac:dyDescent="0.25">
      <c r="A637" s="293">
        <v>44262</v>
      </c>
      <c r="B637" s="292">
        <v>1290</v>
      </c>
      <c r="C637" s="292"/>
    </row>
    <row r="638" spans="1:3" x14ac:dyDescent="0.25">
      <c r="A638" s="293">
        <v>44263</v>
      </c>
      <c r="B638" s="292">
        <v>985</v>
      </c>
      <c r="C638" s="292"/>
    </row>
    <row r="639" spans="1:3" x14ac:dyDescent="0.25">
      <c r="A639" s="293">
        <v>44264</v>
      </c>
      <c r="B639" s="292">
        <v>1010</v>
      </c>
      <c r="C639" s="292"/>
    </row>
    <row r="640" spans="1:3" x14ac:dyDescent="0.25">
      <c r="A640" s="293">
        <v>44265</v>
      </c>
      <c r="B640" s="292">
        <v>1103</v>
      </c>
      <c r="C640" s="292"/>
    </row>
    <row r="641" spans="1:3" x14ac:dyDescent="0.25">
      <c r="A641" s="293">
        <v>44266</v>
      </c>
      <c r="B641" s="292">
        <v>1004</v>
      </c>
      <c r="C641" s="292"/>
    </row>
    <row r="642" spans="1:3" x14ac:dyDescent="0.25">
      <c r="A642" s="293">
        <v>44267</v>
      </c>
      <c r="B642" s="292">
        <v>1425</v>
      </c>
      <c r="C642" s="292"/>
    </row>
    <row r="643" spans="1:3" x14ac:dyDescent="0.25">
      <c r="A643" s="293">
        <v>44268</v>
      </c>
      <c r="B643" s="292">
        <v>1750</v>
      </c>
      <c r="C643" s="292"/>
    </row>
    <row r="644" spans="1:3" x14ac:dyDescent="0.25">
      <c r="A644" s="293">
        <v>44269</v>
      </c>
      <c r="B644" s="292">
        <v>1472</v>
      </c>
      <c r="C644" s="292"/>
    </row>
    <row r="645" spans="1:3" x14ac:dyDescent="0.25">
      <c r="A645" s="293">
        <v>44270</v>
      </c>
      <c r="B645" s="292">
        <v>1054</v>
      </c>
      <c r="C645" s="292"/>
    </row>
    <row r="646" spans="1:3" x14ac:dyDescent="0.25">
      <c r="A646" s="293">
        <v>44271</v>
      </c>
      <c r="B646" s="292">
        <v>1022</v>
      </c>
      <c r="C646" s="292"/>
    </row>
    <row r="647" spans="1:3" x14ac:dyDescent="0.25">
      <c r="A647" s="293">
        <v>44272</v>
      </c>
      <c r="B647" s="292">
        <v>1242</v>
      </c>
      <c r="C647" s="292"/>
    </row>
    <row r="648" spans="1:3" x14ac:dyDescent="0.25">
      <c r="A648" s="293">
        <v>44273</v>
      </c>
      <c r="B648" s="292">
        <v>1171</v>
      </c>
      <c r="C648" s="292"/>
    </row>
    <row r="649" spans="1:3" x14ac:dyDescent="0.25">
      <c r="A649" s="293">
        <v>44274</v>
      </c>
      <c r="B649" s="292">
        <v>1631</v>
      </c>
      <c r="C649" s="292"/>
    </row>
    <row r="650" spans="1:3" x14ac:dyDescent="0.25">
      <c r="A650" s="293">
        <v>44275</v>
      </c>
      <c r="B650" s="292">
        <v>2005</v>
      </c>
      <c r="C650" s="292"/>
    </row>
    <row r="651" spans="1:3" x14ac:dyDescent="0.25">
      <c r="A651" s="293">
        <v>44276</v>
      </c>
      <c r="B651" s="292">
        <v>1622</v>
      </c>
      <c r="C651" s="292"/>
    </row>
    <row r="652" spans="1:3" x14ac:dyDescent="0.25">
      <c r="A652" s="293">
        <v>44277</v>
      </c>
      <c r="B652" s="292">
        <v>2051</v>
      </c>
      <c r="C652" s="292"/>
    </row>
    <row r="653" spans="1:3" x14ac:dyDescent="0.25">
      <c r="A653" s="293">
        <v>44278</v>
      </c>
      <c r="B653" s="292">
        <v>1238</v>
      </c>
      <c r="C653" s="292"/>
    </row>
    <row r="654" spans="1:3" x14ac:dyDescent="0.25">
      <c r="A654" s="293">
        <v>44279</v>
      </c>
      <c r="B654" s="292">
        <v>1174</v>
      </c>
      <c r="C654" s="292"/>
    </row>
    <row r="655" spans="1:3" x14ac:dyDescent="0.25">
      <c r="A655" s="293">
        <v>44280</v>
      </c>
      <c r="B655" s="292">
        <v>1274</v>
      </c>
      <c r="C655" s="292"/>
    </row>
    <row r="656" spans="1:3" x14ac:dyDescent="0.25">
      <c r="A656" s="293">
        <v>44281</v>
      </c>
      <c r="B656" s="292">
        <v>1737</v>
      </c>
      <c r="C656" s="292"/>
    </row>
    <row r="657" spans="1:3" x14ac:dyDescent="0.25">
      <c r="A657" s="293">
        <v>44282</v>
      </c>
      <c r="B657" s="292">
        <v>2131</v>
      </c>
      <c r="C657" s="292"/>
    </row>
    <row r="658" spans="1:3" x14ac:dyDescent="0.25">
      <c r="A658" s="293">
        <v>44283</v>
      </c>
      <c r="B658" s="292">
        <v>1719</v>
      </c>
      <c r="C658" s="292"/>
    </row>
    <row r="659" spans="1:3" x14ac:dyDescent="0.25">
      <c r="A659" s="293">
        <v>44284</v>
      </c>
      <c r="B659" s="292">
        <v>1322</v>
      </c>
      <c r="C659" s="292"/>
    </row>
    <row r="660" spans="1:3" x14ac:dyDescent="0.25">
      <c r="A660" s="293">
        <v>44285</v>
      </c>
      <c r="B660" s="292">
        <v>1799</v>
      </c>
      <c r="C660" s="292"/>
    </row>
    <row r="661" spans="1:3" x14ac:dyDescent="0.25">
      <c r="A661" s="293">
        <v>44286</v>
      </c>
      <c r="B661" s="292">
        <v>2125</v>
      </c>
      <c r="C661" s="292"/>
    </row>
    <row r="662" spans="1:3" x14ac:dyDescent="0.25">
      <c r="A662" s="293">
        <v>44287</v>
      </c>
      <c r="B662" s="292">
        <v>2545</v>
      </c>
      <c r="C662" s="292"/>
    </row>
    <row r="663" spans="1:3" x14ac:dyDescent="0.25">
      <c r="A663" s="293">
        <v>44288</v>
      </c>
      <c r="B663" s="292">
        <v>2788</v>
      </c>
      <c r="C663" s="292"/>
    </row>
    <row r="664" spans="1:3" x14ac:dyDescent="0.25">
      <c r="A664" s="293">
        <v>44289</v>
      </c>
      <c r="B664" s="292">
        <v>3096</v>
      </c>
      <c r="C664" s="292"/>
    </row>
    <row r="665" spans="1:3" x14ac:dyDescent="0.25">
      <c r="A665" s="293">
        <v>44290</v>
      </c>
      <c r="B665" s="292">
        <v>3026</v>
      </c>
      <c r="C665" s="292"/>
    </row>
    <row r="666" spans="1:3" x14ac:dyDescent="0.25">
      <c r="A666" s="293">
        <v>44291</v>
      </c>
      <c r="B666" s="292">
        <v>2827</v>
      </c>
      <c r="C666" s="292"/>
    </row>
    <row r="667" spans="1:3" x14ac:dyDescent="0.25">
      <c r="A667" s="293">
        <v>44292</v>
      </c>
      <c r="B667" s="292">
        <v>1881</v>
      </c>
      <c r="C667" s="292"/>
    </row>
    <row r="668" spans="1:3" x14ac:dyDescent="0.25">
      <c r="A668" s="293">
        <v>44293</v>
      </c>
      <c r="B668" s="292">
        <v>2008</v>
      </c>
      <c r="C668" s="292"/>
    </row>
    <row r="669" spans="1:3" x14ac:dyDescent="0.25">
      <c r="A669" s="293">
        <v>44294</v>
      </c>
      <c r="B669" s="292">
        <v>1807</v>
      </c>
      <c r="C669" s="292"/>
    </row>
    <row r="670" spans="1:3" x14ac:dyDescent="0.25">
      <c r="A670" s="293">
        <v>44295</v>
      </c>
      <c r="B670" s="292">
        <v>2467</v>
      </c>
      <c r="C670" s="292"/>
    </row>
    <row r="671" spans="1:3" x14ac:dyDescent="0.25">
      <c r="A671" s="293">
        <v>44296</v>
      </c>
      <c r="B671" s="292">
        <v>3123</v>
      </c>
      <c r="C671" s="292"/>
    </row>
    <row r="672" spans="1:3" x14ac:dyDescent="0.25">
      <c r="A672" s="293">
        <v>44297</v>
      </c>
      <c r="B672" s="292">
        <v>2534</v>
      </c>
      <c r="C672" s="292"/>
    </row>
    <row r="673" spans="1:3" x14ac:dyDescent="0.25">
      <c r="A673" s="293">
        <v>44298</v>
      </c>
      <c r="B673" s="292">
        <v>2609</v>
      </c>
      <c r="C673" s="292"/>
    </row>
    <row r="674" spans="1:3" x14ac:dyDescent="0.25">
      <c r="A674" s="293">
        <v>44299</v>
      </c>
      <c r="B674" s="292">
        <v>2140</v>
      </c>
      <c r="C674" s="292"/>
    </row>
    <row r="675" spans="1:3" x14ac:dyDescent="0.25">
      <c r="A675" s="293">
        <v>44300</v>
      </c>
      <c r="B675" s="292">
        <v>2079</v>
      </c>
      <c r="C675" s="292"/>
    </row>
    <row r="676" spans="1:3" x14ac:dyDescent="0.25">
      <c r="A676" s="293">
        <v>44301</v>
      </c>
      <c r="B676" s="292">
        <v>2477</v>
      </c>
      <c r="C676" s="292"/>
    </row>
    <row r="677" spans="1:3" x14ac:dyDescent="0.25">
      <c r="A677" s="293">
        <v>44302</v>
      </c>
      <c r="B677" s="292">
        <v>3328</v>
      </c>
      <c r="C677" s="292"/>
    </row>
    <row r="678" spans="1:3" x14ac:dyDescent="0.25">
      <c r="A678" s="293">
        <v>44303</v>
      </c>
      <c r="B678" s="292">
        <v>4827</v>
      </c>
      <c r="C678" s="292"/>
    </row>
    <row r="679" spans="1:3" x14ac:dyDescent="0.25">
      <c r="A679" s="293">
        <v>44304</v>
      </c>
      <c r="B679" s="292">
        <v>3208</v>
      </c>
      <c r="C679" s="292"/>
    </row>
    <row r="680" spans="1:3" x14ac:dyDescent="0.25">
      <c r="A680" s="293">
        <v>44305</v>
      </c>
      <c r="B680" s="292">
        <v>2030</v>
      </c>
      <c r="C680" s="292"/>
    </row>
    <row r="681" spans="1:3" x14ac:dyDescent="0.25">
      <c r="A681" s="293">
        <v>44306</v>
      </c>
      <c r="B681" s="292">
        <v>1966</v>
      </c>
      <c r="C681" s="292"/>
    </row>
    <row r="682" spans="1:3" x14ac:dyDescent="0.25">
      <c r="A682" s="293">
        <v>44307</v>
      </c>
      <c r="B682" s="292">
        <v>1993</v>
      </c>
      <c r="C682" s="292"/>
    </row>
    <row r="683" spans="1:3" x14ac:dyDescent="0.25">
      <c r="A683" s="293">
        <v>44308</v>
      </c>
      <c r="B683" s="292">
        <v>2138</v>
      </c>
      <c r="C683" s="292"/>
    </row>
    <row r="684" spans="1:3" x14ac:dyDescent="0.25">
      <c r="A684" s="293">
        <v>44309</v>
      </c>
      <c r="B684" s="292">
        <v>3537</v>
      </c>
      <c r="C684" s="292"/>
    </row>
    <row r="685" spans="1:3" x14ac:dyDescent="0.25">
      <c r="A685" s="293">
        <v>44310</v>
      </c>
      <c r="B685" s="292">
        <v>4943</v>
      </c>
      <c r="C685" s="292"/>
    </row>
    <row r="686" spans="1:3" x14ac:dyDescent="0.25">
      <c r="A686" s="293">
        <v>44311</v>
      </c>
      <c r="B686" s="292">
        <v>3090</v>
      </c>
      <c r="C686" s="292"/>
    </row>
    <row r="687" spans="1:3" x14ac:dyDescent="0.25">
      <c r="A687" s="293">
        <v>44312</v>
      </c>
      <c r="B687" s="292">
        <v>2099</v>
      </c>
      <c r="C687" s="292"/>
    </row>
    <row r="688" spans="1:3" x14ac:dyDescent="0.25">
      <c r="A688" s="293">
        <v>44313</v>
      </c>
      <c r="B688" s="292">
        <v>1923</v>
      </c>
      <c r="C688" s="292"/>
    </row>
    <row r="689" spans="1:3" x14ac:dyDescent="0.25">
      <c r="A689" s="293">
        <v>44314</v>
      </c>
      <c r="B689" s="292">
        <v>2062</v>
      </c>
      <c r="C689" s="292"/>
    </row>
    <row r="690" spans="1:3" x14ac:dyDescent="0.25">
      <c r="A690" s="293">
        <v>44315</v>
      </c>
      <c r="B690" s="292">
        <v>2113</v>
      </c>
      <c r="C690" s="292"/>
    </row>
    <row r="691" spans="1:3" x14ac:dyDescent="0.25">
      <c r="A691" s="293">
        <v>44316</v>
      </c>
      <c r="B691" s="292">
        <v>3581</v>
      </c>
      <c r="C691" s="292"/>
    </row>
    <row r="692" spans="1:3" x14ac:dyDescent="0.25">
      <c r="A692" s="293">
        <v>44317</v>
      </c>
      <c r="B692" s="292">
        <v>4911</v>
      </c>
      <c r="C692" s="292"/>
    </row>
    <row r="693" spans="1:3" x14ac:dyDescent="0.25">
      <c r="A693" s="293">
        <v>44318</v>
      </c>
      <c r="B693" s="292">
        <v>4485</v>
      </c>
      <c r="C693" s="292"/>
    </row>
    <row r="694" spans="1:3" x14ac:dyDescent="0.25">
      <c r="A694" s="293">
        <v>44319</v>
      </c>
      <c r="B694" s="292">
        <v>2937</v>
      </c>
      <c r="C694" s="292"/>
    </row>
    <row r="695" spans="1:3" x14ac:dyDescent="0.25">
      <c r="A695" s="293">
        <v>44320</v>
      </c>
      <c r="B695" s="292">
        <v>2160</v>
      </c>
      <c r="C695" s="292"/>
    </row>
    <row r="696" spans="1:3" x14ac:dyDescent="0.25">
      <c r="A696" s="293">
        <v>44321</v>
      </c>
      <c r="B696" s="292">
        <v>2225</v>
      </c>
      <c r="C696" s="292"/>
    </row>
    <row r="697" spans="1:3" x14ac:dyDescent="0.25">
      <c r="A697" s="293">
        <v>44322</v>
      </c>
      <c r="B697" s="292">
        <v>2099</v>
      </c>
      <c r="C697" s="292"/>
    </row>
    <row r="698" spans="1:3" x14ac:dyDescent="0.25">
      <c r="A698" s="293">
        <v>44323</v>
      </c>
      <c r="B698" s="292">
        <v>3241</v>
      </c>
      <c r="C698" s="292"/>
    </row>
    <row r="699" spans="1:3" x14ac:dyDescent="0.25">
      <c r="A699" s="293">
        <v>44324</v>
      </c>
      <c r="B699" s="292">
        <v>4478</v>
      </c>
      <c r="C699" s="292"/>
    </row>
    <row r="700" spans="1:3" x14ac:dyDescent="0.25">
      <c r="A700" s="293">
        <v>44325</v>
      </c>
      <c r="B700" s="292">
        <v>3383</v>
      </c>
      <c r="C700" s="292"/>
    </row>
    <row r="701" spans="1:3" x14ac:dyDescent="0.25">
      <c r="A701" s="293">
        <v>44326</v>
      </c>
      <c r="B701" s="292">
        <v>2104</v>
      </c>
      <c r="C701" s="292"/>
    </row>
    <row r="702" spans="1:3" x14ac:dyDescent="0.25">
      <c r="A702" s="293">
        <v>44327</v>
      </c>
      <c r="B702" s="292">
        <v>2088</v>
      </c>
      <c r="C702" s="292"/>
    </row>
    <row r="703" spans="1:3" x14ac:dyDescent="0.25">
      <c r="A703" s="293">
        <v>44328</v>
      </c>
      <c r="B703" s="292">
        <v>2127</v>
      </c>
      <c r="C703" s="292"/>
    </row>
    <row r="704" spans="1:3" x14ac:dyDescent="0.25">
      <c r="A704" s="293">
        <v>44329</v>
      </c>
      <c r="B704" s="292">
        <v>3275</v>
      </c>
      <c r="C704" s="292"/>
    </row>
    <row r="705" spans="1:3" x14ac:dyDescent="0.25">
      <c r="A705" s="293">
        <v>44330</v>
      </c>
      <c r="B705" s="292">
        <v>3853</v>
      </c>
      <c r="C705" s="292"/>
    </row>
    <row r="706" spans="1:3" x14ac:dyDescent="0.25">
      <c r="A706" s="293">
        <v>44331</v>
      </c>
      <c r="B706" s="292">
        <v>5602</v>
      </c>
      <c r="C706" s="292"/>
    </row>
    <row r="707" spans="1:3" x14ac:dyDescent="0.25">
      <c r="A707" s="293">
        <v>44332</v>
      </c>
      <c r="B707" s="292">
        <v>3766</v>
      </c>
      <c r="C707" s="292"/>
    </row>
    <row r="708" spans="1:3" x14ac:dyDescent="0.25">
      <c r="A708" s="293">
        <v>44333</v>
      </c>
      <c r="B708" s="292">
        <v>3104</v>
      </c>
      <c r="C708" s="292"/>
    </row>
    <row r="709" spans="1:3" x14ac:dyDescent="0.25">
      <c r="A709" s="293">
        <v>44334</v>
      </c>
      <c r="B709" s="292">
        <v>2712</v>
      </c>
      <c r="C709" s="292"/>
    </row>
    <row r="710" spans="1:3" x14ac:dyDescent="0.25">
      <c r="A710" s="293">
        <v>44335</v>
      </c>
      <c r="B710" s="292">
        <v>2944</v>
      </c>
      <c r="C710" s="292"/>
    </row>
    <row r="711" spans="1:3" x14ac:dyDescent="0.25">
      <c r="A711" s="293">
        <v>44336</v>
      </c>
      <c r="B711" s="292">
        <v>3244</v>
      </c>
      <c r="C711" s="292"/>
    </row>
    <row r="712" spans="1:3" x14ac:dyDescent="0.25">
      <c r="A712" s="293">
        <v>44337</v>
      </c>
      <c r="B712" s="292">
        <v>5617</v>
      </c>
      <c r="C712" s="292"/>
    </row>
    <row r="713" spans="1:3" x14ac:dyDescent="0.25">
      <c r="A713" s="293">
        <v>44338</v>
      </c>
      <c r="B713" s="292">
        <v>7652</v>
      </c>
      <c r="C713" s="292"/>
    </row>
    <row r="714" spans="1:3" x14ac:dyDescent="0.25">
      <c r="A714" s="293">
        <v>44339</v>
      </c>
      <c r="B714" s="292">
        <v>5712</v>
      </c>
      <c r="C714" s="292"/>
    </row>
    <row r="715" spans="1:3" x14ac:dyDescent="0.25">
      <c r="A715" s="293">
        <v>44340</v>
      </c>
      <c r="B715" s="292">
        <v>3104</v>
      </c>
      <c r="C715" s="292"/>
    </row>
    <row r="716" spans="1:3" x14ac:dyDescent="0.25">
      <c r="A716" s="293">
        <v>44341</v>
      </c>
      <c r="B716" s="292">
        <v>3039</v>
      </c>
      <c r="C716" s="292"/>
    </row>
    <row r="717" spans="1:3" x14ac:dyDescent="0.25">
      <c r="A717" s="293">
        <v>44342</v>
      </c>
      <c r="B717" s="292">
        <v>3325</v>
      </c>
      <c r="C717" s="292"/>
    </row>
    <row r="718" spans="1:3" x14ac:dyDescent="0.25">
      <c r="A718" s="293">
        <v>44343</v>
      </c>
      <c r="B718" s="292">
        <v>3761</v>
      </c>
      <c r="C718" s="292"/>
    </row>
    <row r="719" spans="1:3" x14ac:dyDescent="0.25">
      <c r="A719" s="293">
        <v>44344</v>
      </c>
      <c r="B719" s="292">
        <v>6216</v>
      </c>
      <c r="C719" s="292"/>
    </row>
    <row r="720" spans="1:3" x14ac:dyDescent="0.25">
      <c r="A720" s="293">
        <v>44345</v>
      </c>
      <c r="B720" s="292">
        <v>9243</v>
      </c>
      <c r="C720" s="292"/>
    </row>
    <row r="721" spans="1:3" x14ac:dyDescent="0.25">
      <c r="A721" s="293">
        <v>44346</v>
      </c>
      <c r="B721" s="292">
        <v>8197</v>
      </c>
      <c r="C721" s="292"/>
    </row>
    <row r="722" spans="1:3" x14ac:dyDescent="0.25">
      <c r="A722" s="293">
        <v>44347</v>
      </c>
      <c r="B722" s="292">
        <v>5433</v>
      </c>
      <c r="C722" s="292"/>
    </row>
    <row r="723" spans="1:3" x14ac:dyDescent="0.25">
      <c r="A723" s="293">
        <v>44348</v>
      </c>
      <c r="B723" s="292">
        <v>3663</v>
      </c>
      <c r="C723" s="292"/>
    </row>
    <row r="724" spans="1:3" x14ac:dyDescent="0.25">
      <c r="A724" s="293">
        <v>44349</v>
      </c>
      <c r="B724" s="292">
        <v>3741</v>
      </c>
      <c r="C724" s="292"/>
    </row>
    <row r="725" spans="1:3" x14ac:dyDescent="0.25">
      <c r="A725" s="293">
        <v>44350</v>
      </c>
      <c r="B725" s="292">
        <v>3772</v>
      </c>
      <c r="C725" s="292"/>
    </row>
    <row r="726" spans="1:3" x14ac:dyDescent="0.25">
      <c r="A726" s="293">
        <v>44351</v>
      </c>
      <c r="B726" s="292">
        <v>5335</v>
      </c>
      <c r="C726" s="292"/>
    </row>
    <row r="727" spans="1:3" x14ac:dyDescent="0.25">
      <c r="A727" s="293">
        <v>44352</v>
      </c>
      <c r="B727" s="292">
        <v>7227</v>
      </c>
      <c r="C727" s="292"/>
    </row>
    <row r="728" spans="1:3" x14ac:dyDescent="0.25">
      <c r="A728" s="293">
        <v>44353</v>
      </c>
      <c r="B728" s="292">
        <v>4957</v>
      </c>
      <c r="C728" s="292"/>
    </row>
    <row r="729" spans="1:3" x14ac:dyDescent="0.25">
      <c r="A729" s="293">
        <v>44354</v>
      </c>
      <c r="B729" s="292">
        <v>3014</v>
      </c>
      <c r="C729" s="292"/>
    </row>
    <row r="730" spans="1:3" x14ac:dyDescent="0.25">
      <c r="A730" s="293">
        <v>44355</v>
      </c>
      <c r="B730" s="292">
        <v>3117</v>
      </c>
      <c r="C730" s="292"/>
    </row>
    <row r="731" spans="1:3" x14ac:dyDescent="0.25">
      <c r="A731" s="293">
        <v>44356</v>
      </c>
      <c r="B731" s="292">
        <v>3228</v>
      </c>
      <c r="C731" s="292"/>
    </row>
    <row r="732" spans="1:3" x14ac:dyDescent="0.25">
      <c r="A732" s="293">
        <v>44357</v>
      </c>
      <c r="B732" s="292">
        <v>3466</v>
      </c>
      <c r="C732" s="292"/>
    </row>
    <row r="733" spans="1:3" x14ac:dyDescent="0.25">
      <c r="A733" s="293">
        <v>44358</v>
      </c>
      <c r="B733" s="292">
        <v>5377</v>
      </c>
      <c r="C733" s="292"/>
    </row>
    <row r="734" spans="1:3" x14ac:dyDescent="0.25">
      <c r="A734" s="293">
        <v>44359</v>
      </c>
      <c r="B734" s="292">
        <v>7413</v>
      </c>
      <c r="C734" s="292"/>
    </row>
    <row r="735" spans="1:3" x14ac:dyDescent="0.25">
      <c r="A735" s="293">
        <v>44360</v>
      </c>
      <c r="B735" s="292">
        <v>6141</v>
      </c>
      <c r="C735" s="292"/>
    </row>
    <row r="736" spans="1:3" x14ac:dyDescent="0.25">
      <c r="A736" s="293">
        <v>44361</v>
      </c>
      <c r="B736" s="292">
        <v>3284</v>
      </c>
      <c r="C736" s="292"/>
    </row>
    <row r="737" spans="1:3" x14ac:dyDescent="0.25">
      <c r="A737" s="293">
        <v>44362</v>
      </c>
      <c r="B737" s="292">
        <v>3573</v>
      </c>
      <c r="C737" s="292"/>
    </row>
    <row r="738" spans="1:3" x14ac:dyDescent="0.25">
      <c r="A738" s="293">
        <v>44363</v>
      </c>
      <c r="B738" s="292">
        <v>4310</v>
      </c>
      <c r="C738" s="292"/>
    </row>
    <row r="739" spans="1:3" x14ac:dyDescent="0.25">
      <c r="A739" s="293">
        <v>44364</v>
      </c>
      <c r="B739" s="292">
        <v>4222</v>
      </c>
      <c r="C739" s="292"/>
    </row>
    <row r="740" spans="1:3" x14ac:dyDescent="0.25">
      <c r="A740" s="293">
        <v>44365</v>
      </c>
      <c r="B740" s="292">
        <v>7367</v>
      </c>
      <c r="C740" s="292"/>
    </row>
    <row r="741" spans="1:3" x14ac:dyDescent="0.25">
      <c r="A741" s="293">
        <v>44366</v>
      </c>
      <c r="B741" s="292">
        <v>7672</v>
      </c>
      <c r="C741" s="292"/>
    </row>
    <row r="742" spans="1:3" x14ac:dyDescent="0.25">
      <c r="A742" s="293">
        <v>44367</v>
      </c>
      <c r="B742" s="292">
        <v>4985</v>
      </c>
      <c r="C742" s="292"/>
    </row>
    <row r="743" spans="1:3" x14ac:dyDescent="0.25">
      <c r="A743" s="293">
        <v>44368</v>
      </c>
      <c r="B743" s="292">
        <v>3690</v>
      </c>
      <c r="C743" s="292"/>
    </row>
    <row r="744" spans="1:3" x14ac:dyDescent="0.25">
      <c r="A744" s="293">
        <v>44369</v>
      </c>
      <c r="B744" s="292">
        <v>3898</v>
      </c>
      <c r="C744" s="292"/>
    </row>
    <row r="745" spans="1:3" x14ac:dyDescent="0.25">
      <c r="A745" s="293">
        <v>44370</v>
      </c>
      <c r="B745" s="292">
        <v>3795</v>
      </c>
      <c r="C745" s="292"/>
    </row>
    <row r="746" spans="1:3" x14ac:dyDescent="0.25">
      <c r="A746" s="293">
        <v>44371</v>
      </c>
      <c r="B746" s="292">
        <v>4168</v>
      </c>
      <c r="C746" s="292"/>
    </row>
    <row r="747" spans="1:3" x14ac:dyDescent="0.25">
      <c r="A747" s="293">
        <v>44372</v>
      </c>
      <c r="B747" s="292">
        <v>5996</v>
      </c>
      <c r="C747" s="292"/>
    </row>
    <row r="748" spans="1:3" x14ac:dyDescent="0.25">
      <c r="A748" s="293">
        <v>44373</v>
      </c>
      <c r="B748" s="292">
        <v>8913</v>
      </c>
      <c r="C748" s="292"/>
    </row>
    <row r="749" spans="1:3" x14ac:dyDescent="0.25">
      <c r="A749" s="293">
        <v>44374</v>
      </c>
      <c r="B749" s="292">
        <v>6493</v>
      </c>
      <c r="C749" s="292"/>
    </row>
    <row r="750" spans="1:3" x14ac:dyDescent="0.25">
      <c r="A750" s="293">
        <v>44375</v>
      </c>
      <c r="B750" s="292">
        <v>3643</v>
      </c>
      <c r="C750" s="292"/>
    </row>
    <row r="751" spans="1:3" x14ac:dyDescent="0.25">
      <c r="A751" s="293">
        <v>44376</v>
      </c>
      <c r="B751" s="292">
        <v>4503</v>
      </c>
      <c r="C751" s="292"/>
    </row>
    <row r="752" spans="1:3" x14ac:dyDescent="0.25">
      <c r="A752" s="293">
        <v>44377</v>
      </c>
      <c r="B752" s="292">
        <v>4019</v>
      </c>
      <c r="C752" s="292"/>
    </row>
    <row r="753" spans="1:3" x14ac:dyDescent="0.25">
      <c r="A753" s="293">
        <v>44378</v>
      </c>
      <c r="B753" s="292">
        <v>4183</v>
      </c>
      <c r="C753" s="292"/>
    </row>
    <row r="754" spans="1:3" x14ac:dyDescent="0.25">
      <c r="A754" s="293">
        <v>44379</v>
      </c>
      <c r="B754" s="292">
        <v>6046</v>
      </c>
      <c r="C754" s="292"/>
    </row>
    <row r="755" spans="1:3" x14ac:dyDescent="0.25">
      <c r="A755" s="293">
        <v>44380</v>
      </c>
      <c r="B755" s="292">
        <v>9881</v>
      </c>
      <c r="C755" s="292"/>
    </row>
    <row r="756" spans="1:3" x14ac:dyDescent="0.25">
      <c r="A756" s="293">
        <v>44381</v>
      </c>
      <c r="B756" s="292">
        <v>6558</v>
      </c>
      <c r="C756" s="292"/>
    </row>
    <row r="757" spans="1:3" x14ac:dyDescent="0.25">
      <c r="A757" s="293">
        <v>44382</v>
      </c>
      <c r="B757" s="292">
        <v>3742</v>
      </c>
      <c r="C757" s="292"/>
    </row>
    <row r="758" spans="1:3" x14ac:dyDescent="0.25">
      <c r="A758" s="293">
        <v>44383</v>
      </c>
      <c r="B758" s="292">
        <v>4021</v>
      </c>
      <c r="C758" s="292"/>
    </row>
    <row r="759" spans="1:3" x14ac:dyDescent="0.25">
      <c r="A759" s="293">
        <v>44384</v>
      </c>
      <c r="B759" s="292">
        <v>4568</v>
      </c>
      <c r="C759" s="292"/>
    </row>
    <row r="760" spans="1:3" x14ac:dyDescent="0.25">
      <c r="A760" s="293">
        <v>44385</v>
      </c>
      <c r="B760" s="292">
        <v>4204</v>
      </c>
      <c r="C760" s="292"/>
    </row>
    <row r="761" spans="1:3" x14ac:dyDescent="0.25">
      <c r="A761" s="293">
        <v>44386</v>
      </c>
      <c r="B761" s="292">
        <v>5667</v>
      </c>
      <c r="C761" s="292"/>
    </row>
    <row r="762" spans="1:3" x14ac:dyDescent="0.25">
      <c r="A762" s="293">
        <v>44387</v>
      </c>
      <c r="B762" s="292">
        <v>7315</v>
      </c>
      <c r="C762" s="292"/>
    </row>
    <row r="763" spans="1:3" x14ac:dyDescent="0.25">
      <c r="A763" s="293">
        <v>44388</v>
      </c>
      <c r="B763" s="292">
        <v>8312</v>
      </c>
      <c r="C763" s="292"/>
    </row>
    <row r="764" spans="1:3" x14ac:dyDescent="0.25">
      <c r="A764" s="293">
        <v>44389</v>
      </c>
      <c r="B764" s="292">
        <v>5371</v>
      </c>
      <c r="C764" s="292"/>
    </row>
    <row r="765" spans="1:3" x14ac:dyDescent="0.25">
      <c r="A765" s="293">
        <v>44390</v>
      </c>
      <c r="B765" s="292">
        <v>3568</v>
      </c>
      <c r="C765" s="292"/>
    </row>
    <row r="766" spans="1:3" x14ac:dyDescent="0.25">
      <c r="A766" s="293">
        <v>44391</v>
      </c>
      <c r="B766" s="292">
        <v>3536</v>
      </c>
      <c r="C766" s="292"/>
    </row>
    <row r="767" spans="1:3" x14ac:dyDescent="0.25">
      <c r="A767" s="293">
        <v>44392</v>
      </c>
      <c r="B767" s="292">
        <v>3784</v>
      </c>
      <c r="C767" s="292"/>
    </row>
    <row r="768" spans="1:3" x14ac:dyDescent="0.25">
      <c r="A768" s="293">
        <v>44393</v>
      </c>
      <c r="B768" s="292">
        <v>5488</v>
      </c>
      <c r="C768" s="292"/>
    </row>
    <row r="769" spans="1:3" x14ac:dyDescent="0.25">
      <c r="A769" s="293">
        <v>44394</v>
      </c>
      <c r="B769" s="292">
        <v>8488</v>
      </c>
      <c r="C769" s="292"/>
    </row>
    <row r="770" spans="1:3" x14ac:dyDescent="0.25">
      <c r="A770" s="293">
        <v>44395</v>
      </c>
      <c r="B770" s="292">
        <v>6212</v>
      </c>
      <c r="C770" s="292"/>
    </row>
    <row r="771" spans="1:3" x14ac:dyDescent="0.25">
      <c r="A771" s="293">
        <v>44396</v>
      </c>
      <c r="B771" s="292">
        <v>3895</v>
      </c>
      <c r="C771" s="292"/>
    </row>
    <row r="772" spans="1:3" x14ac:dyDescent="0.25">
      <c r="A772" s="293">
        <v>44397</v>
      </c>
      <c r="B772" s="292">
        <v>4851</v>
      </c>
      <c r="C772" s="292"/>
    </row>
    <row r="773" spans="1:3" x14ac:dyDescent="0.25">
      <c r="A773" s="293">
        <v>44398</v>
      </c>
      <c r="B773" s="292">
        <v>4887</v>
      </c>
      <c r="C773" s="292"/>
    </row>
    <row r="774" spans="1:3" x14ac:dyDescent="0.25">
      <c r="A774" s="293">
        <v>44399</v>
      </c>
      <c r="B774" s="292">
        <v>5038</v>
      </c>
      <c r="C774" s="292"/>
    </row>
    <row r="775" spans="1:3" x14ac:dyDescent="0.25">
      <c r="A775" s="293">
        <v>44400</v>
      </c>
      <c r="B775" s="292">
        <v>6189</v>
      </c>
      <c r="C775" s="292"/>
    </row>
    <row r="776" spans="1:3" x14ac:dyDescent="0.25">
      <c r="A776" s="293">
        <v>44401</v>
      </c>
      <c r="B776" s="292">
        <v>8516</v>
      </c>
      <c r="C776" s="292"/>
    </row>
    <row r="777" spans="1:3" x14ac:dyDescent="0.25">
      <c r="A777" s="293">
        <v>44402</v>
      </c>
      <c r="B777" s="292">
        <v>7490</v>
      </c>
      <c r="C777" s="292"/>
    </row>
    <row r="778" spans="1:3" x14ac:dyDescent="0.25">
      <c r="A778" s="293">
        <v>44403</v>
      </c>
      <c r="B778" s="292">
        <v>3707</v>
      </c>
      <c r="C778" s="292"/>
    </row>
    <row r="779" spans="1:3" x14ac:dyDescent="0.25">
      <c r="A779" s="293">
        <v>44404</v>
      </c>
      <c r="B779" s="292">
        <v>3879</v>
      </c>
      <c r="C779" s="292"/>
    </row>
    <row r="780" spans="1:3" x14ac:dyDescent="0.25">
      <c r="A780" s="293">
        <v>44405</v>
      </c>
      <c r="B780" s="292">
        <v>4590</v>
      </c>
      <c r="C780" s="292"/>
    </row>
    <row r="781" spans="1:3" x14ac:dyDescent="0.25">
      <c r="A781" s="293">
        <v>44406</v>
      </c>
      <c r="B781" s="292">
        <v>4387</v>
      </c>
      <c r="C781" s="292"/>
    </row>
    <row r="782" spans="1:3" x14ac:dyDescent="0.25">
      <c r="A782" s="293">
        <v>44407</v>
      </c>
      <c r="B782" s="292">
        <v>6203</v>
      </c>
      <c r="C782" s="292"/>
    </row>
    <row r="783" spans="1:3" x14ac:dyDescent="0.25">
      <c r="A783" s="293">
        <v>44408</v>
      </c>
      <c r="B783" s="292">
        <v>8959</v>
      </c>
      <c r="C783" s="292"/>
    </row>
    <row r="784" spans="1:3" x14ac:dyDescent="0.25">
      <c r="A784" s="293">
        <v>44409</v>
      </c>
      <c r="B784" s="292">
        <v>6407</v>
      </c>
      <c r="C784" s="292"/>
    </row>
    <row r="785" spans="1:3" x14ac:dyDescent="0.25">
      <c r="A785" s="293">
        <v>44410</v>
      </c>
      <c r="B785" s="292">
        <v>3666</v>
      </c>
      <c r="C785" s="292"/>
    </row>
    <row r="786" spans="1:3" x14ac:dyDescent="0.25">
      <c r="A786" s="293">
        <v>44411</v>
      </c>
      <c r="B786" s="292">
        <v>3819</v>
      </c>
      <c r="C786" s="292"/>
    </row>
    <row r="787" spans="1:3" x14ac:dyDescent="0.25">
      <c r="A787" s="293">
        <v>44412</v>
      </c>
      <c r="B787" s="292">
        <v>4003</v>
      </c>
      <c r="C787" s="292"/>
    </row>
    <row r="788" spans="1:3" x14ac:dyDescent="0.25">
      <c r="A788" s="293">
        <v>44413</v>
      </c>
      <c r="B788" s="292">
        <v>4501</v>
      </c>
      <c r="C788" s="292"/>
    </row>
    <row r="789" spans="1:3" x14ac:dyDescent="0.25">
      <c r="A789" s="293">
        <v>44414</v>
      </c>
      <c r="B789" s="292">
        <v>6375</v>
      </c>
      <c r="C789" s="292"/>
    </row>
    <row r="790" spans="1:3" x14ac:dyDescent="0.25">
      <c r="A790" s="293">
        <v>44415</v>
      </c>
      <c r="B790" s="292">
        <v>9452</v>
      </c>
      <c r="C790" s="292"/>
    </row>
    <row r="791" spans="1:3" x14ac:dyDescent="0.25">
      <c r="A791" s="293">
        <v>44416</v>
      </c>
      <c r="B791" s="292">
        <v>6668</v>
      </c>
      <c r="C791" s="292"/>
    </row>
    <row r="792" spans="1:3" x14ac:dyDescent="0.25">
      <c r="A792" s="293">
        <v>44417</v>
      </c>
      <c r="B792" s="292">
        <v>4122</v>
      </c>
      <c r="C792" s="292"/>
    </row>
    <row r="793" spans="1:3" x14ac:dyDescent="0.25">
      <c r="A793" s="293">
        <v>44418</v>
      </c>
      <c r="B793" s="292">
        <v>4007</v>
      </c>
      <c r="C793" s="292"/>
    </row>
    <row r="794" spans="1:3" x14ac:dyDescent="0.25">
      <c r="A794" s="293">
        <v>44419</v>
      </c>
      <c r="B794" s="292">
        <v>3966</v>
      </c>
      <c r="C794" s="292"/>
    </row>
    <row r="795" spans="1:3" x14ac:dyDescent="0.25">
      <c r="A795" s="293">
        <v>44420</v>
      </c>
      <c r="B795" s="292">
        <v>4402</v>
      </c>
      <c r="C795" s="292"/>
    </row>
    <row r="796" spans="1:3" x14ac:dyDescent="0.25">
      <c r="A796" s="293">
        <v>44421</v>
      </c>
      <c r="B796" s="292">
        <v>5622</v>
      </c>
      <c r="C796" s="292"/>
    </row>
    <row r="797" spans="1:3" x14ac:dyDescent="0.25">
      <c r="A797" s="293">
        <v>44422</v>
      </c>
      <c r="B797" s="292">
        <v>7720</v>
      </c>
      <c r="C797" s="292"/>
    </row>
    <row r="798" spans="1:3" x14ac:dyDescent="0.25">
      <c r="A798" s="293">
        <v>44423</v>
      </c>
      <c r="B798" s="292">
        <v>6000</v>
      </c>
      <c r="C798" s="292"/>
    </row>
    <row r="799" spans="1:3" x14ac:dyDescent="0.25">
      <c r="A799" s="293">
        <v>44424</v>
      </c>
      <c r="B799" s="292">
        <v>3582</v>
      </c>
      <c r="C799" s="292"/>
    </row>
    <row r="800" spans="1:3" x14ac:dyDescent="0.25">
      <c r="A800" s="293">
        <v>44425</v>
      </c>
      <c r="B800" s="292">
        <v>3709</v>
      </c>
      <c r="C800" s="292"/>
    </row>
    <row r="801" spans="1:7" x14ac:dyDescent="0.25">
      <c r="A801" s="293">
        <v>44426</v>
      </c>
      <c r="B801" s="292">
        <v>3865</v>
      </c>
      <c r="C801" s="292"/>
    </row>
    <row r="802" spans="1:7" x14ac:dyDescent="0.25">
      <c r="A802" s="293">
        <v>44427</v>
      </c>
      <c r="B802" s="292">
        <v>4123</v>
      </c>
      <c r="C802" s="292"/>
    </row>
    <row r="803" spans="1:7" x14ac:dyDescent="0.25">
      <c r="A803" s="293">
        <v>44428</v>
      </c>
      <c r="B803" s="292">
        <v>5666</v>
      </c>
      <c r="C803" s="292"/>
    </row>
    <row r="804" spans="1:7" x14ac:dyDescent="0.25">
      <c r="A804" s="293">
        <v>44429</v>
      </c>
      <c r="B804" s="292">
        <v>8367</v>
      </c>
      <c r="C804" s="292"/>
    </row>
    <row r="805" spans="1:7" x14ac:dyDescent="0.25">
      <c r="A805" s="293">
        <v>44430</v>
      </c>
      <c r="B805" s="292">
        <v>6206</v>
      </c>
      <c r="C805" s="292"/>
    </row>
    <row r="806" spans="1:7" x14ac:dyDescent="0.25">
      <c r="A806" s="294">
        <v>44431</v>
      </c>
      <c r="B806" s="292">
        <v>3852</v>
      </c>
      <c r="C806" s="292"/>
    </row>
    <row r="807" spans="1:7" x14ac:dyDescent="0.25">
      <c r="A807" s="293">
        <v>44432</v>
      </c>
      <c r="B807" s="295">
        <v>4080</v>
      </c>
      <c r="C807" s="323">
        <v>4091</v>
      </c>
      <c r="D807" s="65">
        <f>ABS((B807-C807)/B807)</f>
        <v>2.696078431372549E-3</v>
      </c>
      <c r="F807" s="17" t="s">
        <v>112</v>
      </c>
      <c r="G807" s="30">
        <f>SUMPRODUCT(D807:D814,B807:B814)/SUM(B807:B814)</f>
        <v>2.3249543719926994E-2</v>
      </c>
    </row>
    <row r="808" spans="1:7" x14ac:dyDescent="0.25">
      <c r="A808" s="293">
        <v>44433</v>
      </c>
      <c r="B808" s="295">
        <v>4178</v>
      </c>
      <c r="C808" s="323">
        <v>4228</v>
      </c>
      <c r="D808" s="65">
        <f t="shared" ref="D808:D814" si="0">ABS((B808-C808)/B808)</f>
        <v>1.1967448539971278E-2</v>
      </c>
      <c r="G808" s="43"/>
    </row>
    <row r="809" spans="1:7" x14ac:dyDescent="0.25">
      <c r="A809" s="293">
        <v>44434</v>
      </c>
      <c r="B809" s="295">
        <v>4540</v>
      </c>
      <c r="C809" s="323">
        <v>4553</v>
      </c>
      <c r="D809" s="65">
        <f t="shared" si="0"/>
        <v>2.8634361233480176E-3</v>
      </c>
      <c r="G809" s="280">
        <f>SUM(C807:C864)</f>
        <v>353482</v>
      </c>
    </row>
    <row r="810" spans="1:7" x14ac:dyDescent="0.25">
      <c r="A810" s="293">
        <v>44435</v>
      </c>
      <c r="B810" s="295">
        <v>6648</v>
      </c>
      <c r="C810" s="323">
        <v>6920</v>
      </c>
      <c r="D810" s="65">
        <f t="shared" si="0"/>
        <v>4.0914560770156441E-2</v>
      </c>
    </row>
    <row r="811" spans="1:7" x14ac:dyDescent="0.25">
      <c r="A811" s="293">
        <v>44436</v>
      </c>
      <c r="B811" s="295">
        <v>9118</v>
      </c>
      <c r="C811" s="323">
        <v>9341</v>
      </c>
      <c r="D811" s="65">
        <f t="shared" si="0"/>
        <v>2.4457117788988812E-2</v>
      </c>
    </row>
    <row r="812" spans="1:7" x14ac:dyDescent="0.25">
      <c r="A812" s="293">
        <v>44437</v>
      </c>
      <c r="B812" s="295">
        <v>8891</v>
      </c>
      <c r="C812" s="323">
        <v>8648</v>
      </c>
      <c r="D812" s="65">
        <f t="shared" si="0"/>
        <v>2.733100888538972E-2</v>
      </c>
    </row>
    <row r="813" spans="1:7" x14ac:dyDescent="0.25">
      <c r="A813" s="293">
        <v>44438</v>
      </c>
      <c r="B813" s="295">
        <v>6079</v>
      </c>
      <c r="C813" s="323">
        <v>5801</v>
      </c>
      <c r="D813" s="65">
        <f t="shared" si="0"/>
        <v>4.5731205790426055E-2</v>
      </c>
    </row>
    <row r="814" spans="1:7" x14ac:dyDescent="0.25">
      <c r="A814" s="293">
        <v>44439</v>
      </c>
      <c r="B814" s="295">
        <v>4682</v>
      </c>
      <c r="C814" s="323">
        <v>4651</v>
      </c>
      <c r="D814" s="65">
        <f t="shared" si="0"/>
        <v>6.6211020931225975E-3</v>
      </c>
    </row>
    <row r="815" spans="1:7" x14ac:dyDescent="0.25">
      <c r="A815" s="293">
        <v>44440</v>
      </c>
      <c r="B815" s="292"/>
      <c r="C815" s="323">
        <v>4641</v>
      </c>
    </row>
    <row r="816" spans="1:7" x14ac:dyDescent="0.25">
      <c r="A816" s="293">
        <v>44441</v>
      </c>
      <c r="B816" s="292"/>
      <c r="C816" s="323">
        <v>4990</v>
      </c>
    </row>
    <row r="817" spans="1:3" x14ac:dyDescent="0.25">
      <c r="A817" s="293">
        <v>44442</v>
      </c>
      <c r="B817" s="292"/>
      <c r="C817" s="323">
        <v>7330</v>
      </c>
    </row>
    <row r="818" spans="1:3" x14ac:dyDescent="0.25">
      <c r="A818" s="293">
        <v>44443</v>
      </c>
      <c r="B818" s="292"/>
      <c r="C818" s="323">
        <v>10256</v>
      </c>
    </row>
    <row r="819" spans="1:3" x14ac:dyDescent="0.25">
      <c r="A819" s="293">
        <v>44444</v>
      </c>
      <c r="B819" s="292"/>
      <c r="C819" s="323">
        <v>7585</v>
      </c>
    </row>
    <row r="820" spans="1:3" x14ac:dyDescent="0.25">
      <c r="A820" s="293">
        <v>44445</v>
      </c>
      <c r="B820" s="292"/>
      <c r="C820" s="323">
        <v>4478</v>
      </c>
    </row>
    <row r="821" spans="1:3" x14ac:dyDescent="0.25">
      <c r="A821" s="293">
        <v>44446</v>
      </c>
      <c r="B821" s="292"/>
      <c r="C821" s="323">
        <v>4785</v>
      </c>
    </row>
    <row r="822" spans="1:3" x14ac:dyDescent="0.25">
      <c r="A822" s="293">
        <v>44447</v>
      </c>
      <c r="B822" s="292"/>
      <c r="C822" s="323">
        <v>5423</v>
      </c>
    </row>
    <row r="823" spans="1:3" x14ac:dyDescent="0.25">
      <c r="A823" s="293">
        <v>44448</v>
      </c>
      <c r="B823" s="292"/>
      <c r="C823" s="323">
        <v>5551</v>
      </c>
    </row>
    <row r="824" spans="1:3" x14ac:dyDescent="0.25">
      <c r="A824" s="293">
        <v>44449</v>
      </c>
      <c r="B824" s="292"/>
      <c r="C824" s="323">
        <v>7675</v>
      </c>
    </row>
    <row r="825" spans="1:3" x14ac:dyDescent="0.25">
      <c r="A825" s="293">
        <v>44450</v>
      </c>
      <c r="B825" s="292"/>
      <c r="C825" s="323">
        <v>10952</v>
      </c>
    </row>
    <row r="826" spans="1:3" x14ac:dyDescent="0.25">
      <c r="A826" s="293">
        <v>44451</v>
      </c>
      <c r="B826" s="292"/>
      <c r="C826" s="323">
        <v>8099</v>
      </c>
    </row>
    <row r="827" spans="1:3" x14ac:dyDescent="0.25">
      <c r="A827" s="293">
        <v>44452</v>
      </c>
      <c r="B827" s="292"/>
      <c r="C827" s="323">
        <v>4925</v>
      </c>
    </row>
    <row r="828" spans="1:3" x14ac:dyDescent="0.25">
      <c r="A828" s="293">
        <v>44453</v>
      </c>
      <c r="B828" s="292"/>
      <c r="C828" s="323">
        <v>5623</v>
      </c>
    </row>
    <row r="829" spans="1:3" x14ac:dyDescent="0.25">
      <c r="A829" s="293">
        <v>44454</v>
      </c>
      <c r="B829" s="292"/>
      <c r="C829" s="323">
        <v>5390</v>
      </c>
    </row>
    <row r="830" spans="1:3" x14ac:dyDescent="0.25">
      <c r="A830" s="293">
        <v>44455</v>
      </c>
      <c r="B830" s="292"/>
      <c r="C830" s="323">
        <v>5975</v>
      </c>
    </row>
    <row r="831" spans="1:3" x14ac:dyDescent="0.25">
      <c r="A831" s="293">
        <v>44456</v>
      </c>
      <c r="B831" s="292"/>
      <c r="C831" s="323">
        <v>7978</v>
      </c>
    </row>
    <row r="832" spans="1:3" x14ac:dyDescent="0.25">
      <c r="A832" s="293">
        <v>44457</v>
      </c>
      <c r="B832" s="292"/>
      <c r="C832" s="323">
        <v>11107</v>
      </c>
    </row>
    <row r="833" spans="1:3" x14ac:dyDescent="0.25">
      <c r="A833" s="293">
        <v>44458</v>
      </c>
      <c r="B833" s="292"/>
      <c r="C833" s="323">
        <v>8182</v>
      </c>
    </row>
    <row r="834" spans="1:3" x14ac:dyDescent="0.25">
      <c r="A834" s="293">
        <v>44459</v>
      </c>
      <c r="B834" s="292"/>
      <c r="C834" s="323">
        <v>4747</v>
      </c>
    </row>
    <row r="835" spans="1:3" x14ac:dyDescent="0.25">
      <c r="A835" s="293">
        <v>44460</v>
      </c>
      <c r="B835" s="292"/>
      <c r="C835" s="323">
        <v>4542</v>
      </c>
    </row>
    <row r="836" spans="1:3" x14ac:dyDescent="0.25">
      <c r="A836" s="293">
        <v>44461</v>
      </c>
      <c r="B836" s="292"/>
      <c r="C836" s="323">
        <v>5220</v>
      </c>
    </row>
    <row r="837" spans="1:3" x14ac:dyDescent="0.25">
      <c r="A837" s="293">
        <v>44462</v>
      </c>
      <c r="B837" s="292"/>
      <c r="C837" s="323">
        <v>5422</v>
      </c>
    </row>
    <row r="838" spans="1:3" x14ac:dyDescent="0.25">
      <c r="A838" s="293">
        <v>44463</v>
      </c>
      <c r="B838" s="292"/>
      <c r="C838" s="323">
        <v>7673</v>
      </c>
    </row>
    <row r="839" spans="1:3" x14ac:dyDescent="0.25">
      <c r="A839" s="293">
        <v>44464</v>
      </c>
      <c r="B839" s="292"/>
      <c r="C839" s="323">
        <v>11460</v>
      </c>
    </row>
    <row r="840" spans="1:3" x14ac:dyDescent="0.25">
      <c r="A840" s="293">
        <v>44465</v>
      </c>
      <c r="B840" s="292"/>
      <c r="C840" s="323">
        <v>7591</v>
      </c>
    </row>
    <row r="841" spans="1:3" x14ac:dyDescent="0.25">
      <c r="A841" s="293">
        <v>44466</v>
      </c>
      <c r="B841" s="292"/>
      <c r="C841" s="323">
        <v>4576</v>
      </c>
    </row>
    <row r="842" spans="1:3" x14ac:dyDescent="0.25">
      <c r="A842" s="293">
        <v>44467</v>
      </c>
      <c r="B842" s="292"/>
      <c r="C842" s="323">
        <v>4840</v>
      </c>
    </row>
    <row r="843" spans="1:3" x14ac:dyDescent="0.25">
      <c r="A843" s="293">
        <v>44468</v>
      </c>
      <c r="B843" s="292"/>
      <c r="C843" s="323">
        <v>4659</v>
      </c>
    </row>
    <row r="844" spans="1:3" x14ac:dyDescent="0.25">
      <c r="A844" s="293">
        <v>44469</v>
      </c>
      <c r="B844" s="292"/>
      <c r="C844" s="323">
        <v>5269</v>
      </c>
    </row>
    <row r="845" spans="1:3" x14ac:dyDescent="0.25">
      <c r="A845" s="293">
        <v>44470</v>
      </c>
      <c r="B845" s="292"/>
      <c r="C845" s="323">
        <v>7094</v>
      </c>
    </row>
    <row r="846" spans="1:3" x14ac:dyDescent="0.25">
      <c r="A846" s="293">
        <v>44471</v>
      </c>
      <c r="B846" s="292"/>
      <c r="C846" s="323">
        <v>10864</v>
      </c>
    </row>
    <row r="847" spans="1:3" x14ac:dyDescent="0.25">
      <c r="A847" s="293">
        <v>44472</v>
      </c>
      <c r="B847" s="292"/>
      <c r="C847" s="323">
        <v>6441</v>
      </c>
    </row>
    <row r="848" spans="1:3" x14ac:dyDescent="0.25">
      <c r="A848" s="293">
        <v>44473</v>
      </c>
      <c r="B848" s="292"/>
      <c r="C848" s="323">
        <v>4237</v>
      </c>
    </row>
    <row r="849" spans="1:3" x14ac:dyDescent="0.25">
      <c r="A849" s="293">
        <v>44474</v>
      </c>
      <c r="B849" s="292"/>
      <c r="C849" s="323">
        <v>4497</v>
      </c>
    </row>
    <row r="850" spans="1:3" x14ac:dyDescent="0.25">
      <c r="A850" s="293">
        <v>44475</v>
      </c>
      <c r="B850" s="292"/>
      <c r="C850" s="323">
        <v>4536</v>
      </c>
    </row>
    <row r="851" spans="1:3" x14ac:dyDescent="0.25">
      <c r="A851" s="293">
        <v>44476</v>
      </c>
      <c r="B851" s="292"/>
      <c r="C851" s="323">
        <v>4753</v>
      </c>
    </row>
    <row r="852" spans="1:3" x14ac:dyDescent="0.25">
      <c r="A852" s="293">
        <v>44477</v>
      </c>
      <c r="B852" s="292"/>
      <c r="C852" s="323">
        <v>5898</v>
      </c>
    </row>
    <row r="853" spans="1:3" x14ac:dyDescent="0.25">
      <c r="A853" s="293">
        <v>44478</v>
      </c>
      <c r="B853" s="292"/>
      <c r="C853" s="323">
        <v>7647</v>
      </c>
    </row>
    <row r="854" spans="1:3" x14ac:dyDescent="0.25">
      <c r="A854" s="293">
        <v>44479</v>
      </c>
      <c r="B854" s="292"/>
      <c r="C854" s="323">
        <v>5392</v>
      </c>
    </row>
    <row r="855" spans="1:3" x14ac:dyDescent="0.25">
      <c r="A855" s="293">
        <v>44480</v>
      </c>
      <c r="B855" s="292"/>
      <c r="C855" s="323">
        <v>3394</v>
      </c>
    </row>
    <row r="856" spans="1:3" x14ac:dyDescent="0.25">
      <c r="A856" s="293">
        <v>44481</v>
      </c>
      <c r="B856" s="292"/>
      <c r="C856" s="323">
        <v>3277</v>
      </c>
    </row>
    <row r="857" spans="1:3" x14ac:dyDescent="0.25">
      <c r="A857" s="293">
        <v>44482</v>
      </c>
      <c r="B857" s="292"/>
      <c r="C857" s="323">
        <v>3639</v>
      </c>
    </row>
    <row r="858" spans="1:3" x14ac:dyDescent="0.25">
      <c r="A858" s="293">
        <v>44483</v>
      </c>
      <c r="B858" s="292"/>
      <c r="C858" s="323">
        <v>4356</v>
      </c>
    </row>
    <row r="859" spans="1:3" x14ac:dyDescent="0.25">
      <c r="A859" s="293">
        <v>44484</v>
      </c>
      <c r="B859" s="292"/>
      <c r="C859" s="323">
        <v>5729</v>
      </c>
    </row>
    <row r="860" spans="1:3" x14ac:dyDescent="0.25">
      <c r="A860" s="293">
        <v>44485</v>
      </c>
      <c r="B860" s="292"/>
      <c r="C860" s="323">
        <v>9003</v>
      </c>
    </row>
    <row r="861" spans="1:3" x14ac:dyDescent="0.25">
      <c r="A861" s="293">
        <v>44486</v>
      </c>
      <c r="B861" s="292"/>
      <c r="C861" s="323">
        <v>6538</v>
      </c>
    </row>
    <row r="862" spans="1:3" x14ac:dyDescent="0.25">
      <c r="A862" s="293">
        <v>44487</v>
      </c>
      <c r="B862" s="292"/>
      <c r="C862" s="323">
        <v>3543</v>
      </c>
    </row>
    <row r="863" spans="1:3" x14ac:dyDescent="0.25">
      <c r="A863" s="293">
        <v>44488</v>
      </c>
      <c r="B863" s="292"/>
      <c r="C863" s="323">
        <v>3362</v>
      </c>
    </row>
    <row r="864" spans="1:3" x14ac:dyDescent="0.25">
      <c r="A864" s="293">
        <v>44489</v>
      </c>
      <c r="B864" s="292"/>
      <c r="C864" s="324">
        <v>4105</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Model Fit</vt:lpstr>
      <vt:lpstr>Contribution(1st Mar- Aug 23rd)</vt:lpstr>
      <vt:lpstr>Contribution(Total)</vt:lpstr>
      <vt:lpstr>Forecasts</vt:lpstr>
      <vt:lpstr>Contribution(latest 3 months)</vt:lpstr>
      <vt:lpstr>Contribution(Forecasts)</vt:lpstr>
      <vt:lpstr>KPI vs Total taxi downloads</vt:lpstr>
      <vt:lpstr>Contribution (Forecasts)</vt:lpstr>
      <vt:lpstr>actual KPI for forecasts period</vt:lpstr>
      <vt:lpstr>old vs new forecsts</vt:lpstr>
      <vt:lpstr>Model Stats</vt:lpstr>
      <vt:lpstr>Model Details</vt:lpstr>
      <vt:lpstr>Contribution(Yearwise)</vt:lpstr>
      <vt:lpstr>Contribution(Yearwise) use</vt:lpstr>
      <vt:lpstr>Google Apple trend chart</vt:lpstr>
      <vt:lpstr>Signups trend</vt:lpstr>
      <vt:lpstr>FComparision w bolt app downlds</vt:lpstr>
      <vt:lpstr>Sheet1</vt:lpstr>
      <vt:lpstr>Variables list to be shared</vt:lpstr>
      <vt:lpstr>Signup cost diff Summary</vt:lpstr>
      <vt:lpstr>KPI vs Sign up 6gbp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kavyahbhat</dc:creator>
  <cp:lastModifiedBy>Kavyahbhat</cp:lastModifiedBy>
  <dcterms:created xsi:type="dcterms:W3CDTF">2021-08-11T12:54:08Z</dcterms:created>
  <dcterms:modified xsi:type="dcterms:W3CDTF">2022-01-12T07:46:08Z</dcterms:modified>
</cp:coreProperties>
</file>